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hidePivotFieldList="1" defaultThemeVersion="124226"/>
  <mc:AlternateContent xmlns:mc="http://schemas.openxmlformats.org/markup-compatibility/2006">
    <mc:Choice Requires="x15">
      <x15ac:absPath xmlns:x15ac="http://schemas.microsoft.com/office/spreadsheetml/2010/11/ac" url="C:\Users\KarenStefanyEspinosa\Downloads\"/>
    </mc:Choice>
  </mc:AlternateContent>
  <xr:revisionPtr revIDLastSave="0" documentId="13_ncr:1_{749F563A-71FB-4A07-9DF7-F903A503A196}" xr6:coauthVersionLast="47" xr6:coauthVersionMax="47" xr10:uidLastSave="{00000000-0000-0000-0000-000000000000}"/>
  <workbookProtection workbookAlgorithmName="SHA-512" workbookHashValue="R2A9D9axzRQWdXr5IZNL6+7opORdGRgzTuP9MA5v39X4/VeD3xjiUtJSJLRRPBzggmsuzM81lmK+luiQXBFvgg==" workbookSaltValue="XPAcmeuf/bIJGDolgfJzcg==" workbookSpinCount="100000" lockStructure="1"/>
  <bookViews>
    <workbookView xWindow="-120" yWindow="-120" windowWidth="29040" windowHeight="15840" tabRatio="882" activeTab="6" xr2:uid="{00000000-000D-0000-FFFF-FFFF00000000}"/>
  </bookViews>
  <sheets>
    <sheet name="Mapa final" sheetId="1" r:id="rId1"/>
    <sheet name="Historial de cambios" sheetId="25" r:id="rId2"/>
    <sheet name="Clasificación del riesgo" sheetId="23" r:id="rId3"/>
    <sheet name="Tabla probabilidad e impacto" sheetId="12" r:id="rId4"/>
    <sheet name="Zona de riesgo - Mapa de calor" sheetId="22" r:id="rId5"/>
    <sheet name="Tabla Valoración controles" sheetId="15" r:id="rId6"/>
    <sheet name="Tratamiento" sheetId="24" r:id="rId7"/>
    <sheet name="Hoja2" sheetId="21" state="hidden" r:id="rId8"/>
    <sheet name="Opciones Tratamiento" sheetId="16" state="hidden" r:id="rId9"/>
    <sheet name="Hoja1" sheetId="11" state="hidden" r:id="rId10"/>
  </sheets>
  <externalReferences>
    <externalReference r:id="rId11"/>
    <externalReference r:id="rId1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9" i="1" l="1"/>
  <c r="T97" i="1" l="1"/>
  <c r="Q97" i="1"/>
  <c r="T96" i="1"/>
  <c r="Q96" i="1"/>
  <c r="AA97" i="1" s="1"/>
  <c r="Z97" i="1" s="1"/>
  <c r="T95" i="1"/>
  <c r="Q95" i="1"/>
  <c r="T94" i="1"/>
  <c r="Q94" i="1"/>
  <c r="T93" i="1"/>
  <c r="Q93" i="1"/>
  <c r="T92" i="1"/>
  <c r="Q92" i="1"/>
  <c r="AA93" i="1" s="1"/>
  <c r="Z93" i="1" s="1"/>
  <c r="K92" i="1"/>
  <c r="T91" i="1"/>
  <c r="Q91" i="1"/>
  <c r="T90" i="1"/>
  <c r="Q90" i="1"/>
  <c r="T89" i="1"/>
  <c r="Q89" i="1"/>
  <c r="T88" i="1"/>
  <c r="Q88" i="1"/>
  <c r="T87" i="1"/>
  <c r="Q87" i="1"/>
  <c r="T86" i="1"/>
  <c r="Q86" i="1"/>
  <c r="K86" i="1"/>
  <c r="L86" i="1" s="1"/>
  <c r="T85" i="1"/>
  <c r="Q85" i="1"/>
  <c r="T84" i="1"/>
  <c r="Q84" i="1"/>
  <c r="T83" i="1"/>
  <c r="Q83" i="1"/>
  <c r="T82" i="1"/>
  <c r="Q82" i="1"/>
  <c r="T81" i="1"/>
  <c r="Q81" i="1"/>
  <c r="T80" i="1"/>
  <c r="Q80" i="1"/>
  <c r="W80" i="1" s="1"/>
  <c r="Y80" i="1" s="1"/>
  <c r="K80" i="1"/>
  <c r="T79" i="1"/>
  <c r="Q79" i="1"/>
  <c r="T78" i="1"/>
  <c r="Q78" i="1"/>
  <c r="T77" i="1"/>
  <c r="Q77" i="1"/>
  <c r="T76" i="1"/>
  <c r="Q76" i="1"/>
  <c r="T75" i="1"/>
  <c r="Q75" i="1"/>
  <c r="T74" i="1"/>
  <c r="Q74" i="1"/>
  <c r="W74" i="1" s="1"/>
  <c r="Y74" i="1" s="1"/>
  <c r="K74" i="1"/>
  <c r="T73" i="1"/>
  <c r="Q73" i="1"/>
  <c r="T72" i="1"/>
  <c r="Q72" i="1"/>
  <c r="T71" i="1"/>
  <c r="Q71" i="1"/>
  <c r="T70" i="1"/>
  <c r="Q70" i="1"/>
  <c r="W71" i="1" s="1"/>
  <c r="Y71" i="1" s="1"/>
  <c r="T69" i="1"/>
  <c r="Q69" i="1"/>
  <c r="T68" i="1"/>
  <c r="Q68" i="1"/>
  <c r="K68" i="1"/>
  <c r="AA69" i="1" l="1"/>
  <c r="Z69" i="1" s="1"/>
  <c r="W95" i="1"/>
  <c r="Y95" i="1" s="1"/>
  <c r="AA76" i="1"/>
  <c r="Z76" i="1" s="1"/>
  <c r="W78" i="1"/>
  <c r="Y78" i="1" s="1"/>
  <c r="AA74" i="1"/>
  <c r="Z74" i="1" s="1"/>
  <c r="AA82" i="1"/>
  <c r="Z82" i="1" s="1"/>
  <c r="W84" i="1"/>
  <c r="Y84" i="1" s="1"/>
  <c r="AA94" i="1"/>
  <c r="Z94" i="1" s="1"/>
  <c r="W89" i="1"/>
  <c r="Y89" i="1" s="1"/>
  <c r="W96" i="1"/>
  <c r="Y96" i="1" s="1"/>
  <c r="AA95" i="1"/>
  <c r="Z95" i="1" s="1"/>
  <c r="AA83" i="1"/>
  <c r="Z83" i="1" s="1"/>
  <c r="AA85" i="1"/>
  <c r="Z85" i="1" s="1"/>
  <c r="AA88" i="1"/>
  <c r="Z88" i="1" s="1"/>
  <c r="AA90" i="1"/>
  <c r="Z90" i="1" s="1"/>
  <c r="W77" i="1"/>
  <c r="Y77" i="1" s="1"/>
  <c r="AA77" i="1"/>
  <c r="Z77" i="1" s="1"/>
  <c r="AA89" i="1"/>
  <c r="Z89" i="1" s="1"/>
  <c r="AA91" i="1"/>
  <c r="Z91" i="1" s="1"/>
  <c r="AA71" i="1"/>
  <c r="Z71" i="1" s="1"/>
  <c r="AA73" i="1"/>
  <c r="Z73" i="1" s="1"/>
  <c r="AA70" i="1"/>
  <c r="Z70" i="1" s="1"/>
  <c r="W72" i="1"/>
  <c r="Y72" i="1" s="1"/>
  <c r="AA72" i="1"/>
  <c r="Z72" i="1" s="1"/>
  <c r="AA68" i="1"/>
  <c r="Z68" i="1" s="1"/>
  <c r="AA84" i="1"/>
  <c r="Z84" i="1" s="1"/>
  <c r="AA92" i="1"/>
  <c r="Z92" i="1" s="1"/>
  <c r="AA78" i="1"/>
  <c r="Z78" i="1" s="1"/>
  <c r="AA96" i="1"/>
  <c r="Z96" i="1" s="1"/>
  <c r="W68" i="1"/>
  <c r="Y68" i="1" s="1"/>
  <c r="W83" i="1"/>
  <c r="X83" i="1" s="1"/>
  <c r="AB83" i="1" s="1"/>
  <c r="W92" i="1"/>
  <c r="Y92" i="1" s="1"/>
  <c r="AA79" i="1"/>
  <c r="Z79" i="1" s="1"/>
  <c r="AA81" i="1"/>
  <c r="Z81" i="1" s="1"/>
  <c r="AA80" i="1"/>
  <c r="Z80" i="1" s="1"/>
  <c r="AA87" i="1"/>
  <c r="Z87" i="1" s="1"/>
  <c r="X95" i="1"/>
  <c r="L92" i="1"/>
  <c r="X92" i="1"/>
  <c r="W93" i="1"/>
  <c r="W97" i="1"/>
  <c r="W94" i="1"/>
  <c r="W86" i="1"/>
  <c r="AA86" i="1"/>
  <c r="Z86" i="1" s="1"/>
  <c r="X89" i="1"/>
  <c r="W90" i="1"/>
  <c r="W87" i="1"/>
  <c r="W91" i="1"/>
  <c r="W88" i="1"/>
  <c r="L80" i="1"/>
  <c r="X80" i="1"/>
  <c r="W81" i="1"/>
  <c r="X84" i="1"/>
  <c r="W85" i="1"/>
  <c r="W82" i="1"/>
  <c r="L74" i="1"/>
  <c r="X74" i="1"/>
  <c r="AB74" i="1" s="1"/>
  <c r="W75" i="1"/>
  <c r="AA75" i="1"/>
  <c r="Z75" i="1" s="1"/>
  <c r="X78" i="1"/>
  <c r="W79" i="1"/>
  <c r="W76" i="1"/>
  <c r="X71" i="1"/>
  <c r="L68" i="1"/>
  <c r="W69" i="1"/>
  <c r="W73" i="1"/>
  <c r="W70" i="1"/>
  <c r="X96" i="1" l="1"/>
  <c r="AB96" i="1" s="1"/>
  <c r="AB95" i="1"/>
  <c r="AB80" i="1"/>
  <c r="AB71" i="1"/>
  <c r="AB89" i="1"/>
  <c r="X77" i="1"/>
  <c r="AB77" i="1" s="1"/>
  <c r="X72" i="1"/>
  <c r="AB72" i="1" s="1"/>
  <c r="AB84" i="1"/>
  <c r="Y83" i="1"/>
  <c r="X68" i="1"/>
  <c r="AB68" i="1" s="1"/>
  <c r="AB78" i="1"/>
  <c r="AB92" i="1"/>
  <c r="X93" i="1"/>
  <c r="AB93" i="1" s="1"/>
  <c r="Y93" i="1"/>
  <c r="Y94" i="1"/>
  <c r="X94" i="1"/>
  <c r="AB94" i="1" s="1"/>
  <c r="X97" i="1"/>
  <c r="AB97" i="1" s="1"/>
  <c r="Y97" i="1"/>
  <c r="X88" i="1"/>
  <c r="AB88" i="1" s="1"/>
  <c r="Y88" i="1"/>
  <c r="X91" i="1"/>
  <c r="AB91" i="1" s="1"/>
  <c r="Y91" i="1"/>
  <c r="X87" i="1"/>
  <c r="AB87" i="1" s="1"/>
  <c r="Y87" i="1"/>
  <c r="Y86" i="1"/>
  <c r="X86" i="1"/>
  <c r="AB86" i="1" s="1"/>
  <c r="Y90" i="1"/>
  <c r="X90" i="1"/>
  <c r="AB90" i="1" s="1"/>
  <c r="Y82" i="1"/>
  <c r="X82" i="1"/>
  <c r="AB82" i="1" s="1"/>
  <c r="X85" i="1"/>
  <c r="AB85" i="1" s="1"/>
  <c r="Y85" i="1"/>
  <c r="X81" i="1"/>
  <c r="AB81" i="1" s="1"/>
  <c r="Y81" i="1"/>
  <c r="Y76" i="1"/>
  <c r="X76" i="1"/>
  <c r="AB76" i="1" s="1"/>
  <c r="X75" i="1"/>
  <c r="AB75" i="1" s="1"/>
  <c r="Y75" i="1"/>
  <c r="X79" i="1"/>
  <c r="AB79" i="1" s="1"/>
  <c r="Y79" i="1"/>
  <c r="X69" i="1"/>
  <c r="AB69" i="1" s="1"/>
  <c r="Y69" i="1"/>
  <c r="X70" i="1"/>
  <c r="AB70" i="1" s="1"/>
  <c r="Y70" i="1"/>
  <c r="X73" i="1"/>
  <c r="AB73" i="1" s="1"/>
  <c r="Y73" i="1"/>
  <c r="T9" i="1" l="1"/>
  <c r="K9" i="1"/>
  <c r="L9" i="1" s="1"/>
  <c r="Q50" i="1" l="1"/>
  <c r="Q45" i="1"/>
  <c r="Q39" i="1"/>
  <c r="T67" i="1" l="1"/>
  <c r="Q67" i="1"/>
  <c r="T66" i="1"/>
  <c r="Q66" i="1"/>
  <c r="T65" i="1"/>
  <c r="Q65" i="1"/>
  <c r="T64" i="1"/>
  <c r="Q64" i="1"/>
  <c r="T63" i="1"/>
  <c r="Q63" i="1"/>
  <c r="T62" i="1"/>
  <c r="Q62" i="1"/>
  <c r="K62" i="1"/>
  <c r="L62" i="1" s="1"/>
  <c r="T61" i="1"/>
  <c r="Q61" i="1"/>
  <c r="T60" i="1"/>
  <c r="Q60" i="1"/>
  <c r="T59" i="1"/>
  <c r="Q59" i="1"/>
  <c r="T58" i="1"/>
  <c r="Q58" i="1"/>
  <c r="T57" i="1"/>
  <c r="Q57" i="1"/>
  <c r="T56" i="1"/>
  <c r="Q56" i="1"/>
  <c r="K56" i="1"/>
  <c r="L56" i="1" s="1"/>
  <c r="T55" i="1"/>
  <c r="Q55" i="1"/>
  <c r="T54" i="1"/>
  <c r="Q54" i="1"/>
  <c r="T53" i="1"/>
  <c r="Q53" i="1"/>
  <c r="T52" i="1"/>
  <c r="Q52" i="1"/>
  <c r="T51" i="1"/>
  <c r="Q51" i="1"/>
  <c r="T50" i="1"/>
  <c r="K50" i="1"/>
  <c r="L50" i="1" s="1"/>
  <c r="T49" i="1"/>
  <c r="Q49" i="1"/>
  <c r="T48" i="1"/>
  <c r="Q48" i="1"/>
  <c r="T47" i="1"/>
  <c r="Q47" i="1"/>
  <c r="T46" i="1"/>
  <c r="Q46" i="1"/>
  <c r="T45" i="1"/>
  <c r="T44" i="1"/>
  <c r="Q44" i="1"/>
  <c r="K44" i="1"/>
  <c r="L44" i="1" s="1"/>
  <c r="T43" i="1"/>
  <c r="Q43" i="1"/>
  <c r="T42" i="1"/>
  <c r="Q42" i="1"/>
  <c r="T41" i="1"/>
  <c r="Q41" i="1"/>
  <c r="T40" i="1"/>
  <c r="Q40" i="1"/>
  <c r="T39" i="1"/>
  <c r="T38" i="1"/>
  <c r="Q38" i="1"/>
  <c r="K38" i="1"/>
  <c r="L38" i="1" s="1"/>
  <c r="T37" i="1"/>
  <c r="Q37" i="1"/>
  <c r="T36" i="1"/>
  <c r="Q36" i="1"/>
  <c r="T35" i="1"/>
  <c r="Q35" i="1"/>
  <c r="T34" i="1"/>
  <c r="Q34" i="1"/>
  <c r="T33" i="1"/>
  <c r="Q33" i="1"/>
  <c r="T32" i="1"/>
  <c r="Q32" i="1"/>
  <c r="K32" i="1"/>
  <c r="L32" i="1" s="1"/>
  <c r="T31" i="1"/>
  <c r="Q31" i="1"/>
  <c r="T30" i="1"/>
  <c r="Q30" i="1"/>
  <c r="T29" i="1"/>
  <c r="Q29" i="1"/>
  <c r="T28" i="1"/>
  <c r="Q28" i="1"/>
  <c r="T27" i="1"/>
  <c r="Q27" i="1"/>
  <c r="T26" i="1"/>
  <c r="Q26" i="1"/>
  <c r="T25" i="1"/>
  <c r="Q25" i="1"/>
  <c r="T24" i="1"/>
  <c r="Q24" i="1"/>
  <c r="T23" i="1"/>
  <c r="Q23" i="1"/>
  <c r="T22" i="1"/>
  <c r="Q22" i="1"/>
  <c r="T21" i="1"/>
  <c r="Q21" i="1"/>
  <c r="K21" i="1"/>
  <c r="L21" i="1" s="1"/>
  <c r="K15" i="1"/>
  <c r="Q14" i="1"/>
  <c r="Q13" i="1"/>
  <c r="Q12" i="1"/>
  <c r="T20" i="1"/>
  <c r="Q20" i="1"/>
  <c r="T19" i="1"/>
  <c r="Q19" i="1"/>
  <c r="T18" i="1"/>
  <c r="Q18" i="1"/>
  <c r="T17" i="1"/>
  <c r="Q17" i="1"/>
  <c r="T16" i="1"/>
  <c r="Q16" i="1"/>
  <c r="T15" i="1"/>
  <c r="Q15" i="1"/>
  <c r="AA48" i="1" l="1"/>
  <c r="Z48" i="1" s="1"/>
  <c r="AA49" i="1"/>
  <c r="Z49" i="1" s="1"/>
  <c r="L15" i="1"/>
  <c r="W15" i="1" s="1"/>
  <c r="W62" i="1"/>
  <c r="W56" i="1"/>
  <c r="W50" i="1"/>
  <c r="W44" i="1"/>
  <c r="W48" i="1"/>
  <c r="W49" i="1"/>
  <c r="W38" i="1"/>
  <c r="W32" i="1"/>
  <c r="W21" i="1"/>
  <c r="X62" i="1" l="1"/>
  <c r="Y62" i="1"/>
  <c r="W63" i="1" s="1"/>
  <c r="X63" i="1" s="1"/>
  <c r="X56" i="1"/>
  <c r="Y56" i="1"/>
  <c r="W57" i="1" s="1"/>
  <c r="Y57" i="1" s="1"/>
  <c r="W58" i="1" s="1"/>
  <c r="X50" i="1"/>
  <c r="Y50" i="1"/>
  <c r="W51" i="1" s="1"/>
  <c r="Y51" i="1" s="1"/>
  <c r="W52" i="1" s="1"/>
  <c r="X49" i="1"/>
  <c r="Y49" i="1"/>
  <c r="X48" i="1"/>
  <c r="Y48" i="1"/>
  <c r="X44" i="1"/>
  <c r="Y44" i="1"/>
  <c r="X38" i="1"/>
  <c r="Y38" i="1"/>
  <c r="W39" i="1" s="1"/>
  <c r="Y39" i="1" s="1"/>
  <c r="W40" i="1" s="1"/>
  <c r="X32" i="1"/>
  <c r="Y32" i="1"/>
  <c r="W27" i="1"/>
  <c r="Y27" i="1" s="1"/>
  <c r="W28" i="1" s="1"/>
  <c r="X28" i="1" s="1"/>
  <c r="X21" i="1"/>
  <c r="Y21" i="1"/>
  <c r="W22" i="1" s="1"/>
  <c r="X22" i="1" s="1"/>
  <c r="X15" i="1"/>
  <c r="Y15" i="1"/>
  <c r="W16" i="1" s="1"/>
  <c r="X57" i="1" l="1"/>
  <c r="X51" i="1"/>
  <c r="Y22" i="1"/>
  <c r="W23" i="1" s="1"/>
  <c r="X23" i="1" s="1"/>
  <c r="X39" i="1"/>
  <c r="X27" i="1"/>
  <c r="X40" i="1"/>
  <c r="Y40" i="1"/>
  <c r="Y58" i="1"/>
  <c r="W59" i="1" s="1"/>
  <c r="X58" i="1"/>
  <c r="Y52" i="1"/>
  <c r="W53" i="1" s="1"/>
  <c r="X52" i="1"/>
  <c r="Y63" i="1"/>
  <c r="W64" i="1" s="1"/>
  <c r="W33" i="1"/>
  <c r="W45" i="1"/>
  <c r="W46" i="1"/>
  <c r="Y28" i="1"/>
  <c r="AB48" i="1"/>
  <c r="AB49" i="1"/>
  <c r="T10" i="1"/>
  <c r="T11" i="1"/>
  <c r="T12" i="1"/>
  <c r="T13" i="1"/>
  <c r="T14" i="1"/>
  <c r="X59" i="1" l="1"/>
  <c r="Y59" i="1"/>
  <c r="X53" i="1"/>
  <c r="Y53" i="1"/>
  <c r="W54" i="1" s="1"/>
  <c r="Y23" i="1"/>
  <c r="W24" i="1" s="1"/>
  <c r="Y24" i="1" s="1"/>
  <c r="X46" i="1"/>
  <c r="Y46" i="1"/>
  <c r="W47" i="1" s="1"/>
  <c r="X64" i="1"/>
  <c r="Y64" i="1"/>
  <c r="W65" i="1" s="1"/>
  <c r="X45" i="1"/>
  <c r="Y45" i="1"/>
  <c r="W41" i="1"/>
  <c r="X33" i="1"/>
  <c r="Y33" i="1"/>
  <c r="W34" i="1" s="1"/>
  <c r="X34" i="1" s="1"/>
  <c r="W30" i="1"/>
  <c r="X30" i="1" s="1"/>
  <c r="W29" i="1"/>
  <c r="X16" i="1"/>
  <c r="Y16" i="1"/>
  <c r="W17" i="1" s="1"/>
  <c r="X17" i="1" s="1"/>
  <c r="Y34" i="1" l="1"/>
  <c r="W35" i="1" s="1"/>
  <c r="Y35" i="1" s="1"/>
  <c r="W36" i="1" s="1"/>
  <c r="X54" i="1"/>
  <c r="Y54" i="1"/>
  <c r="W55" i="1" s="1"/>
  <c r="W60" i="1"/>
  <c r="W61" i="1"/>
  <c r="X24" i="1"/>
  <c r="X41" i="1"/>
  <c r="Y41" i="1"/>
  <c r="W42" i="1" s="1"/>
  <c r="X42" i="1" s="1"/>
  <c r="X47" i="1"/>
  <c r="Y47" i="1"/>
  <c r="W25" i="1"/>
  <c r="Y65" i="1"/>
  <c r="X65" i="1"/>
  <c r="X29" i="1"/>
  <c r="Y29" i="1"/>
  <c r="Y30" i="1"/>
  <c r="W31" i="1" s="1"/>
  <c r="Y17" i="1"/>
  <c r="W18" i="1" s="1"/>
  <c r="X18" i="1" s="1"/>
  <c r="Q11" i="1"/>
  <c r="X35" i="1" l="1"/>
  <c r="X61" i="1"/>
  <c r="Y61" i="1"/>
  <c r="X60" i="1"/>
  <c r="Y60" i="1"/>
  <c r="X55" i="1"/>
  <c r="Y55" i="1"/>
  <c r="W66" i="1"/>
  <c r="W67" i="1"/>
  <c r="Y42" i="1"/>
  <c r="W43" i="1" s="1"/>
  <c r="X43" i="1" s="1"/>
  <c r="Y36" i="1"/>
  <c r="W37" i="1" s="1"/>
  <c r="X36" i="1"/>
  <c r="X25" i="1"/>
  <c r="Y25" i="1"/>
  <c r="W26" i="1" s="1"/>
  <c r="X26" i="1" s="1"/>
  <c r="X31" i="1"/>
  <c r="Y31" i="1"/>
  <c r="Y18" i="1"/>
  <c r="W19" i="1" s="1"/>
  <c r="Y19" i="1" s="1"/>
  <c r="W20" i="1" s="1"/>
  <c r="W9" i="1"/>
  <c r="X9" i="1" s="1"/>
  <c r="X67" i="1" l="1"/>
  <c r="Y67" i="1"/>
  <c r="X66" i="1"/>
  <c r="Y66" i="1"/>
  <c r="X37" i="1"/>
  <c r="Y37" i="1"/>
  <c r="Y43" i="1"/>
  <c r="Y26" i="1"/>
  <c r="X19" i="1"/>
  <c r="X20" i="1"/>
  <c r="Y20" i="1"/>
  <c r="Q10" i="1"/>
  <c r="Y9" i="1" l="1"/>
  <c r="W10" i="1" s="1"/>
  <c r="X10" i="1" l="1"/>
  <c r="Y10" i="1" l="1"/>
  <c r="W11" i="1" s="1"/>
  <c r="X11" i="1" s="1"/>
  <c r="Y11" i="1" l="1"/>
  <c r="W12" i="1" s="1"/>
  <c r="Y12" i="1" l="1"/>
  <c r="W13" i="1" s="1"/>
  <c r="X13" i="1" l="1"/>
  <c r="Y13" i="1"/>
  <c r="W14" i="1" s="1"/>
  <c r="X12" i="1"/>
  <c r="X14" i="1" l="1"/>
  <c r="Y14" i="1"/>
  <c r="AA62" i="1" l="1"/>
  <c r="AA9" i="1"/>
  <c r="AA27" i="1" l="1"/>
  <c r="Z62" i="1"/>
  <c r="AA64" i="1"/>
  <c r="AA57" i="1"/>
  <c r="AA56" i="1"/>
  <c r="AA39" i="1"/>
  <c r="AA38" i="1"/>
  <c r="AA51" i="1"/>
  <c r="AA50" i="1"/>
  <c r="Z50" i="1" s="1"/>
  <c r="AA10" i="1"/>
  <c r="Z10" i="1" s="1"/>
  <c r="AA16" i="1"/>
  <c r="AA15" i="1"/>
  <c r="AB15" i="1" s="1"/>
  <c r="AA22" i="1"/>
  <c r="AA21" i="1"/>
  <c r="AA45" i="1"/>
  <c r="AA44" i="1"/>
  <c r="AA33" i="1"/>
  <c r="AA32" i="1"/>
  <c r="AB38" i="1" l="1"/>
  <c r="Z22" i="1"/>
  <c r="AA23" i="1"/>
  <c r="AB9" i="1"/>
  <c r="AB62" i="1"/>
  <c r="AB50" i="1"/>
  <c r="Z56" i="1"/>
  <c r="AA63" i="1"/>
  <c r="Z63" i="1" s="1"/>
  <c r="AB21" i="1"/>
  <c r="AA11" i="1"/>
  <c r="Z64" i="1"/>
  <c r="AA65" i="1"/>
  <c r="AA34" i="1"/>
  <c r="Z33" i="1"/>
  <c r="Z39" i="1"/>
  <c r="AA40" i="1"/>
  <c r="Z40" i="1" s="1"/>
  <c r="AA41" i="1"/>
  <c r="AB44" i="1"/>
  <c r="AA46" i="1"/>
  <c r="Z46" i="1" s="1"/>
  <c r="AA47" i="1"/>
  <c r="Z47" i="1" s="1"/>
  <c r="Z45" i="1"/>
  <c r="AA17" i="1"/>
  <c r="Z16" i="1"/>
  <c r="Z51" i="1"/>
  <c r="AA52" i="1"/>
  <c r="Z57" i="1"/>
  <c r="AA58" i="1"/>
  <c r="Z27" i="1"/>
  <c r="AA28" i="1"/>
  <c r="AB16" i="1" l="1"/>
  <c r="Z65" i="1"/>
  <c r="AA66" i="1"/>
  <c r="AB63" i="1"/>
  <c r="AB57" i="1"/>
  <c r="AB39" i="1"/>
  <c r="AB64" i="1"/>
  <c r="AB56" i="1"/>
  <c r="AB46" i="1"/>
  <c r="AB40" i="1"/>
  <c r="AA18" i="1"/>
  <c r="Z17" i="1"/>
  <c r="Z28" i="1"/>
  <c r="AA29" i="1"/>
  <c r="Z52" i="1"/>
  <c r="AA53" i="1"/>
  <c r="AB45" i="1"/>
  <c r="AB33" i="1"/>
  <c r="AB10" i="1"/>
  <c r="AA24" i="1"/>
  <c r="Z23" i="1"/>
  <c r="Z58" i="1"/>
  <c r="AA59" i="1"/>
  <c r="AB27" i="1"/>
  <c r="AB51" i="1"/>
  <c r="AB47" i="1"/>
  <c r="Z41" i="1"/>
  <c r="AA43" i="1"/>
  <c r="Z43" i="1" s="1"/>
  <c r="AA42" i="1"/>
  <c r="Z42" i="1" s="1"/>
  <c r="Z34" i="1"/>
  <c r="AA35" i="1"/>
  <c r="AA12" i="1"/>
  <c r="Z12" i="1" s="1"/>
  <c r="Z11" i="1"/>
  <c r="AA13" i="1"/>
  <c r="AB22" i="1"/>
  <c r="Z13" i="1" l="1"/>
  <c r="AA14" i="1"/>
  <c r="Z14" i="1" s="1"/>
  <c r="AB34" i="1"/>
  <c r="Z53" i="1"/>
  <c r="AA54" i="1"/>
  <c r="Z66" i="1"/>
  <c r="AA67" i="1"/>
  <c r="Z67" i="1" s="1"/>
  <c r="AB17" i="1"/>
  <c r="AA25" i="1"/>
  <c r="Z25" i="1" s="1"/>
  <c r="Z24" i="1"/>
  <c r="AA26" i="1"/>
  <c r="Z26" i="1" s="1"/>
  <c r="AB52" i="1"/>
  <c r="Z18" i="1"/>
  <c r="AA19" i="1"/>
  <c r="AB65" i="1"/>
  <c r="AB23" i="1"/>
  <c r="AB42" i="1"/>
  <c r="AB12" i="1"/>
  <c r="AB43" i="1"/>
  <c r="Z59" i="1"/>
  <c r="AA60" i="1"/>
  <c r="Z29" i="1"/>
  <c r="AA30" i="1"/>
  <c r="Z30" i="1" s="1"/>
  <c r="AA31" i="1"/>
  <c r="Z31" i="1" s="1"/>
  <c r="AB11" i="1"/>
  <c r="Z35" i="1"/>
  <c r="AA36" i="1"/>
  <c r="AB41" i="1"/>
  <c r="AB58" i="1"/>
  <c r="AB28" i="1"/>
  <c r="Z36" i="1" l="1"/>
  <c r="AA37" i="1"/>
  <c r="Z37" i="1" s="1"/>
  <c r="AB31" i="1"/>
  <c r="AB59" i="1"/>
  <c r="AB18" i="1"/>
  <c r="AB24" i="1"/>
  <c r="AB67" i="1"/>
  <c r="AB35" i="1"/>
  <c r="AB30" i="1"/>
  <c r="AB25" i="1"/>
  <c r="AB66" i="1"/>
  <c r="AB29" i="1"/>
  <c r="Z54" i="1"/>
  <c r="AA55" i="1"/>
  <c r="Z55" i="1" s="1"/>
  <c r="AB14" i="1"/>
  <c r="Z60" i="1"/>
  <c r="AA61" i="1"/>
  <c r="Z61" i="1" s="1"/>
  <c r="AA20" i="1"/>
  <c r="Z20" i="1" s="1"/>
  <c r="Z19" i="1"/>
  <c r="AB26" i="1"/>
  <c r="AB53" i="1"/>
  <c r="AB13" i="1"/>
  <c r="AB61" i="1" l="1"/>
  <c r="AB55" i="1"/>
  <c r="AB60" i="1"/>
  <c r="AB54" i="1"/>
  <c r="AB19" i="1"/>
  <c r="AB37" i="1"/>
  <c r="AB20" i="1"/>
  <c r="AB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E7" authorId="0" shapeId="0" xr:uid="{00000000-0006-0000-0000-000001000000}">
      <text>
        <r>
          <rPr>
            <b/>
            <sz val="9"/>
            <color indexed="81"/>
            <rFont val="Tahoma"/>
            <family val="2"/>
          </rPr>
          <t xml:space="preserve">USUARIO:
</t>
        </r>
        <r>
          <rPr>
            <sz val="9"/>
            <color indexed="81"/>
            <rFont val="Tahoma"/>
            <family val="2"/>
          </rPr>
          <t xml:space="preserve">
</t>
        </r>
        <r>
          <rPr>
            <b/>
            <sz val="9"/>
            <color indexed="81"/>
            <rFont val="Tahoma"/>
            <family val="2"/>
          </rPr>
          <t>EJEMPLO CAUSA INMEDIATA</t>
        </r>
        <r>
          <rPr>
            <sz val="9"/>
            <color indexed="81"/>
            <rFont val="Tahoma"/>
            <family val="2"/>
          </rPr>
          <t xml:space="preserve">
</t>
        </r>
        <r>
          <rPr>
            <b/>
            <sz val="9"/>
            <color indexed="81"/>
            <rFont val="Tahoma"/>
            <family val="2"/>
          </rPr>
          <t xml:space="preserve">
</t>
        </r>
        <r>
          <rPr>
            <sz val="9"/>
            <color indexed="81"/>
            <rFont val="Tahoma"/>
            <family val="2"/>
          </rPr>
          <t>- Multa y sanción del organismo de control</t>
        </r>
      </text>
    </comment>
    <comment ref="F7" authorId="0" shapeId="0" xr:uid="{00000000-0006-0000-0000-000002000000}">
      <text>
        <r>
          <rPr>
            <b/>
            <sz val="9"/>
            <color indexed="81"/>
            <rFont val="Tahoma"/>
            <family val="2"/>
          </rPr>
          <t xml:space="preserve">USUARIO:
</t>
        </r>
        <r>
          <rPr>
            <sz val="9"/>
            <color indexed="81"/>
            <rFont val="Tahoma"/>
            <family val="2"/>
          </rPr>
          <t xml:space="preserve">
</t>
        </r>
        <r>
          <rPr>
            <b/>
            <sz val="9"/>
            <color indexed="81"/>
            <rFont val="Tahoma"/>
            <family val="2"/>
          </rPr>
          <t>EJEMPLO CAUSA RAÍZ</t>
        </r>
        <r>
          <rPr>
            <sz val="9"/>
            <color indexed="81"/>
            <rFont val="Tahoma"/>
            <family val="2"/>
          </rPr>
          <t xml:space="preserve">
</t>
        </r>
        <r>
          <rPr>
            <sz val="9"/>
            <color indexed="81"/>
            <rFont val="Tahoma"/>
            <family val="2"/>
          </rPr>
          <t>1). Ausencia de puntos de control que conllevan al incumplimiento de los requisitos para poder definir una necesidad.
2). Crear necesidades que no concuerdan con la realidad.
3). Soborno
4). Presiones indebidas.
Etc....</t>
        </r>
      </text>
    </comment>
  </commentList>
</comments>
</file>

<file path=xl/sharedStrings.xml><?xml version="1.0" encoding="utf-8"?>
<sst xmlns="http://schemas.openxmlformats.org/spreadsheetml/2006/main" count="679" uniqueCount="210">
  <si>
    <t xml:space="preserve">Referencia </t>
  </si>
  <si>
    <t>Impacto</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</si>
  <si>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</si>
  <si>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</si>
  <si>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</si>
  <si>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</si>
  <si>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</si>
  <si>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</si>
  <si>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</si>
  <si>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</si>
  <si>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</si>
  <si>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</si>
  <si>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</si>
  <si>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</si>
  <si>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</si>
  <si>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</si>
  <si>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</si>
  <si>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</si>
  <si>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</si>
  <si>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</si>
  <si>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</si>
  <si>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</si>
  <si>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</si>
  <si>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</si>
  <si>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</si>
  <si>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</si>
  <si>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</si>
  <si>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</si>
  <si>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</si>
  <si>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</si>
  <si>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</si>
  <si>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</si>
  <si>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</si>
  <si>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</si>
  <si>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</si>
  <si>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</si>
  <si>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</si>
  <si>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</si>
  <si>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</si>
  <si>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Probabilidad Residual Final</t>
  </si>
  <si>
    <t>Impacto Residual Final</t>
  </si>
  <si>
    <t>Zona de Riesgo Inherente</t>
  </si>
  <si>
    <t>Zona de Riesgo Final</t>
  </si>
  <si>
    <t>Muy Baja</t>
  </si>
  <si>
    <t>Frecuencia de la Actividad</t>
  </si>
  <si>
    <t>Baja</t>
  </si>
  <si>
    <t>Muy Alta</t>
  </si>
  <si>
    <t>Tabla Criterios para definir el nivel de probabilidad</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</si>
  <si>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</si>
  <si>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</si>
  <si>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</si>
  <si>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</si>
  <si>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</si>
  <si>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</si>
  <si>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</si>
  <si>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</si>
  <si>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</si>
  <si>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</si>
  <si>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</si>
  <si>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</si>
  <si>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Tabla Atributos de para el diseño del control</t>
  </si>
  <si>
    <t>Extremo</t>
  </si>
  <si>
    <t>Alto</t>
  </si>
  <si>
    <t>Moderado</t>
  </si>
  <si>
    <t>Bajo</t>
  </si>
  <si>
    <t>Catastrófico</t>
  </si>
  <si>
    <t>Plan de accion (solo para la opción reducir)</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</si>
  <si>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</si>
  <si>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</si>
  <si>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</si>
  <si>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</si>
  <si>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</si>
  <si>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</si>
  <si>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</si>
  <si>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</si>
  <si>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</si>
  <si>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</si>
  <si>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</si>
  <si>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</si>
  <si>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</si>
  <si>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</si>
  <si>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</si>
  <si>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</si>
  <si>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</si>
  <si>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</si>
  <si>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</si>
  <si>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</si>
  <si>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</si>
  <si>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</si>
  <si>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</si>
  <si>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</si>
  <si>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</si>
  <si>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</si>
  <si>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</si>
  <si>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</si>
  <si>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</si>
  <si>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</si>
  <si>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</si>
  <si>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</si>
  <si>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</si>
  <si>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</si>
  <si>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</si>
  <si>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</si>
  <si>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</si>
  <si>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</si>
  <si>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</si>
  <si>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</si>
  <si>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</si>
  <si>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</si>
  <si>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</si>
  <si>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Proceso</t>
  </si>
  <si>
    <t>Dependencia</t>
  </si>
  <si>
    <t xml:space="preserve">Impacto 
</t>
  </si>
  <si>
    <r>
      <t xml:space="preserve">Causa Inmediata
</t>
    </r>
    <r>
      <rPr>
        <sz val="11"/>
        <color theme="1"/>
        <rFont val="Arial Narrow"/>
        <family val="2"/>
      </rPr>
      <t>¿Cómo?</t>
    </r>
  </si>
  <si>
    <r>
      <t xml:space="preserve">Causa Raíz
</t>
    </r>
    <r>
      <rPr>
        <sz val="11"/>
        <color theme="1"/>
        <rFont val="Arial Narrow"/>
        <family val="2"/>
      </rPr>
      <t>¿Por qué?</t>
    </r>
  </si>
  <si>
    <t>Descripción del riesgo</t>
  </si>
  <si>
    <t>DEPENDENCIA</t>
  </si>
  <si>
    <t>PROCESO</t>
  </si>
  <si>
    <t>CLASIFICACIÓN DEL RIESGO</t>
  </si>
  <si>
    <t>ESTADO</t>
  </si>
  <si>
    <t>TIPO</t>
  </si>
  <si>
    <t>Oficina Asesora de Planeación</t>
  </si>
  <si>
    <t>Direccionamiento Estratégico</t>
  </si>
  <si>
    <t>Oficina Asesora Jurídica</t>
  </si>
  <si>
    <t>Gestión de la Información</t>
  </si>
  <si>
    <t>Oficina Asesora de Comunicaciones</t>
  </si>
  <si>
    <t>Gestión de Análisis, Calidad e Innovación</t>
  </si>
  <si>
    <t>Subdirección Técnica de Información</t>
  </si>
  <si>
    <t>Gestión de Fortalecimiento</t>
  </si>
  <si>
    <t>Subdirección Técnica de Análisis, Calidad e Innovación</t>
  </si>
  <si>
    <t>Gestión del Talento Humano</t>
  </si>
  <si>
    <t>Subdirección Técnica de Fortalecimiento</t>
  </si>
  <si>
    <t>Gestión Financiera</t>
  </si>
  <si>
    <t>Subdirección Técnica de Gestión Corporativa</t>
  </si>
  <si>
    <t>Gestión Contractual y Adquisiciones</t>
  </si>
  <si>
    <t>Oficina Asesora de Control Interno de Gestión</t>
  </si>
  <si>
    <t>Gestión Documental</t>
  </si>
  <si>
    <t>Subdirección General</t>
  </si>
  <si>
    <t>Gestión Administrativa</t>
  </si>
  <si>
    <t>Servicio de Atención al Ciudadano</t>
  </si>
  <si>
    <t>Control Interno Disciplinario</t>
  </si>
  <si>
    <t>Mejoramiento Continuo</t>
  </si>
  <si>
    <t>MAPA DE CALOR</t>
  </si>
  <si>
    <t/>
  </si>
  <si>
    <t>UNIDAD ADMINISTRATIVA ESPECIAL DE ALIMENTACIÓN ESCOLAR</t>
  </si>
  <si>
    <t>OFICINA ASESORA DE PLANEACIÓN</t>
  </si>
  <si>
    <t>Plan de acción solo cuando la medida de tratamiento es REDUCIR (mitigar)</t>
  </si>
  <si>
    <t>EVITAR</t>
  </si>
  <si>
    <t>REDUCIR - MITIGAR
REDUCIR - COMPARTIR</t>
  </si>
  <si>
    <t xml:space="preserve">Tipología del riesgo
</t>
  </si>
  <si>
    <t>IMPACTO</t>
  </si>
  <si>
    <t>ZONA DE RIESGO</t>
  </si>
  <si>
    <t>BAJO</t>
  </si>
  <si>
    <t>MODERADO</t>
  </si>
  <si>
    <t>ALTO</t>
  </si>
  <si>
    <t>EXTREMO</t>
  </si>
  <si>
    <t>TABLA IMPACTO RIESGOS DE CORRUPCIÓN</t>
  </si>
  <si>
    <t>Mapa de riesgos de corrupción - vigencia 2021
 Guía v5 DAFP</t>
  </si>
  <si>
    <t>TRATAMIENTO</t>
  </si>
  <si>
    <t>Reducir - mitigar</t>
  </si>
  <si>
    <t>Reducir - compartir</t>
  </si>
  <si>
    <t xml:space="preserve">Clasificación del Riesgo 
</t>
  </si>
  <si>
    <t>Posibilidad de  recibir o solicitar cualquier dádiva o beneficio al ejercer una deficiente defensa judicial con el fin de beneficiar al demandante.</t>
  </si>
  <si>
    <t>Posibilidad de recibir dádivas o beneficios a nombre propio o de terceros por la sustracción de activos de la Entidad.</t>
  </si>
  <si>
    <t>Posibilidad de recibir o solicitar cualquier dádiva o beneficio a nombre propio o de terceros para adjudicar y celebrar un contrato.</t>
  </si>
  <si>
    <t>Posibilidad de recibir o solicitar cualquier dádiva o beneficio a nombre propio o de terceros para conceder incentivos, capacitaciones, encargos u otros beneficios laborales.</t>
  </si>
  <si>
    <t>Posibilidad de recibir dádivas o beneficios a nombre propio o de terceros para iniciar una investigación.</t>
  </si>
  <si>
    <t>Impacto inherente</t>
  </si>
  <si>
    <t>Corrupción</t>
  </si>
  <si>
    <t>Sancion del organismo de control</t>
  </si>
  <si>
    <t>Soborno</t>
  </si>
  <si>
    <t>moderado</t>
  </si>
  <si>
    <t xml:space="preserve">Oficina Juridica </t>
  </si>
  <si>
    <t>Disminución en el patrimonio de la Entidad y afectación de polizas de seguros</t>
  </si>
  <si>
    <t>Ausencia de puntos de control que conllevan al incumplimiento de los requisitos legales.</t>
  </si>
  <si>
    <t>El profesional de Gestión Administrativa verifica, custodia y controla los elementos que corresponden al patrimonio de la Unidad a través de una matriz en Excel</t>
  </si>
  <si>
    <t>mayor</t>
  </si>
  <si>
    <t>Elaboración del procedimiento para la administracion, custodia y seguimientos de los bienes mediante el registro de ingreso y egreso de los mismos.</t>
  </si>
  <si>
    <t>Reprocesos administrativos y perdida de recursos</t>
  </si>
  <si>
    <t>Posibilidad de recibir o solicitar cualquier dádiva o beneficio a nombre propio o de terceros para alterar el debido procedimiento financiero y sus tiempos.</t>
  </si>
  <si>
    <t xml:space="preserve">Los profesionales de presupuesto, contabilidad y tesoreria verifican que la información soporte suministrada corresponda a los requisitos establecidas en los procesos, procedimientos y normatividad vigente.
</t>
  </si>
  <si>
    <t>Dar aplicabilidad a la normatividad vigente  y elaborar el procedimiento financiero correspondiente.</t>
  </si>
  <si>
    <t>01/01/2021 a 31/12/2021</t>
  </si>
  <si>
    <t>Nulidad del proceso que conlleva a procesos judiciales que haya lugar.</t>
  </si>
  <si>
    <r>
      <rPr>
        <sz val="11"/>
        <rFont val="Arial Narrow"/>
        <family val="2"/>
      </rPr>
      <t xml:space="preserve">Los comites estructuradores de cada proceso, verifican que la estructuracion de cada proceso de contratación se realice se manera transparente y teniendo en cuenta el objeto, la cuantia, la naturaleza y el mercado de la necesidad a contratar a través de los estudios y documentos previos que se publican en las plataformas transacionales (SECOP II Y Tienda Virtual Del Estado Colombiano).
</t>
    </r>
    <r>
      <rPr>
        <sz val="11"/>
        <color theme="0" tint="-0.499984740745262"/>
        <rFont val="Arial Narrow"/>
        <family val="2"/>
      </rPr>
      <t/>
    </r>
  </si>
  <si>
    <t>Comité estructurador</t>
  </si>
  <si>
    <t>Investigación disciplinaria</t>
  </si>
  <si>
    <t>Presiones indebidas</t>
  </si>
  <si>
    <r>
      <t xml:space="preserve">El profesional de Talento Humano verifica que la información suministrada por el funcionario corresponda con los requisitos establecidos en el Manual de Funciones y Competencias a través de una lista de chequeo donde se confirma el cumplimiento de los requisitos exigidos para aplicar al cargo los caules estan contenidos en el Manual de Funciones y Competencias
</t>
    </r>
    <r>
      <rPr>
        <sz val="11"/>
        <color theme="0" tint="-0.499984740745262"/>
        <rFont val="Arial Narrow"/>
        <family val="2"/>
      </rPr>
      <t/>
    </r>
  </si>
  <si>
    <t>Dar aplicación a la normatividad de gestión del Talento Humano vigente y a los procedimientos de adopte la entidad (Manual de Funciones y Competencias).</t>
  </si>
  <si>
    <t>Falta de seguimiento a las fases previas de las investigaciones</t>
  </si>
  <si>
    <r>
      <t xml:space="preserve">El profesional de Control Interno Disciplinario dá cumplimiento a la normatividad vigente.
</t>
    </r>
    <r>
      <rPr>
        <sz val="11"/>
        <color theme="0" tint="-0.499984740745262"/>
        <rFont val="Arial Narrow"/>
        <family val="2"/>
      </rPr>
      <t/>
    </r>
  </si>
  <si>
    <t>Dar cumplimiento a la normatividad vigente.</t>
  </si>
  <si>
    <t>Aplicación de las normas sancionatorias vigentes</t>
  </si>
  <si>
    <t>Profesional de Gestión Administrativa</t>
  </si>
  <si>
    <t>Profesionales de presupuesto, contabilidad y tesoreria</t>
  </si>
  <si>
    <t>Dar aplicación a la normatividad contractual vigente y a los procedimientos que adopte la entidad (Manual de Contratación).</t>
  </si>
  <si>
    <t>Profesional de Talento Humano</t>
  </si>
  <si>
    <t>Profesional de Control Interno Disciplinario</t>
  </si>
  <si>
    <t>La asesora Jurdica o los profesionales asignados realizan seguimiento y control a requisitos legales de conceptos juridicos, procesos judiciales, tutelas, y demas procesos en donde se encuentre involucrada la Entidad.</t>
  </si>
  <si>
    <t>31/11/2021</t>
  </si>
  <si>
    <t>Historial de Cambios </t>
  </si>
  <si>
    <t>Versión </t>
  </si>
  <si>
    <t>Observaciones </t>
  </si>
  <si>
    <t>Fecha </t>
  </si>
  <si>
    <t>1 </t>
  </si>
  <si>
    <t xml:space="preserve">Se crea el documento </t>
  </si>
  <si>
    <t>Enero de 2021 </t>
  </si>
  <si>
    <t>Junio de 2021</t>
  </si>
  <si>
    <t xml:space="preserve">Se ajustan los riesgos de acuerdo a los lineamientos establecidos en la nueva guía del DAFP Versión 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</si>
</sst>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4"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28"/>
      <color rgb="FF000000"/>
      <name val="Calibri"/>
      <family val="2"/>
    </font>
    <font>
      <b/>
      <sz val="36"/>
      <color rgb="FF000000"/>
      <name val="Calibri"/>
      <family val="2"/>
    </font>
    <font>
      <b/>
      <sz val="18"/>
      <color theme="1"/>
      <name val="Arial Narrow"/>
      <family val="2"/>
    </font>
    <font>
      <b/>
      <sz val="22"/>
      <color theme="1"/>
      <name val="Arial Narrow"/>
      <family val="2"/>
    </font>
    <font>
      <b/>
      <sz val="14"/>
      <color theme="1"/>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b/>
      <sz val="12"/>
      <name val="Arial Narrow"/>
      <family val="2"/>
    </font>
    <font>
      <b/>
      <sz val="9"/>
      <color theme="1"/>
      <name val="Arial Narrow"/>
      <family val="2"/>
    </font>
    <font>
      <sz val="10"/>
      <name val="Arial"/>
      <family val="2"/>
    </font>
    <font>
      <sz val="12"/>
      <name val="Times New Roman"/>
      <family val="1"/>
    </font>
    <font>
      <sz val="11"/>
      <color rgb="FFFF0000"/>
      <name val="Arial Narrow"/>
      <family val="2"/>
    </font>
    <font>
      <b/>
      <sz val="9"/>
      <color indexed="81"/>
      <name val="Tahoma"/>
      <family val="2"/>
    </font>
    <font>
      <sz val="9"/>
      <color indexed="81"/>
      <name val="Tahoma"/>
      <family val="2"/>
    </font>
    <font>
      <b/>
      <sz val="12"/>
      <color theme="0"/>
      <name val="Arial Narrow"/>
      <family val="2"/>
    </font>
    <font>
      <b/>
      <sz val="16"/>
      <color theme="1"/>
      <name val="Arial Narrow"/>
      <family val="2"/>
    </font>
    <font>
      <sz val="22"/>
      <color theme="1"/>
      <name val="Arial Narrow"/>
      <family val="2"/>
    </font>
    <font>
      <sz val="10"/>
      <color theme="0" tint="-0.34998626667073579"/>
      <name val="Arial Narrow"/>
      <family val="2"/>
    </font>
    <font>
      <sz val="18"/>
      <color theme="1"/>
      <name val="Calibri"/>
      <family val="2"/>
      <scheme val="minor"/>
    </font>
    <font>
      <b/>
      <sz val="14"/>
      <color theme="1"/>
      <name val="Calibri"/>
      <family val="2"/>
      <scheme val="minor"/>
    </font>
    <font>
      <sz val="11"/>
      <color theme="0" tint="-0.499984740745262"/>
      <name val="Arial Narrow"/>
      <family val="2"/>
    </font>
    <font>
      <b/>
      <sz val="11"/>
      <color theme="1"/>
      <name val="Arial"/>
      <family val="2"/>
    </font>
    <font>
      <sz val="11"/>
      <color theme="1"/>
      <name val="Arial"/>
      <family val="2"/>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5F6DEF"/>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rgb="FFE3FA9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2F6C0"/>
        <bgColor indexed="64"/>
      </patternFill>
    </fill>
    <fill>
      <patternFill patternType="solid">
        <fgColor theme="2"/>
        <bgColor indexed="64"/>
      </patternFill>
    </fill>
  </fills>
  <borders count="48">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theme="0"/>
      </right>
      <top style="double">
        <color theme="0"/>
      </top>
      <bottom/>
      <diagonal/>
    </border>
    <border>
      <left style="double">
        <color theme="0"/>
      </left>
      <right/>
      <top style="double">
        <color theme="0"/>
      </top>
      <bottom/>
      <diagonal/>
    </border>
    <border>
      <left style="double">
        <color theme="0"/>
      </left>
      <right/>
      <top/>
      <bottom/>
      <diagonal/>
    </border>
    <border>
      <left style="double">
        <color indexed="64"/>
      </left>
      <right style="double">
        <color theme="0"/>
      </right>
      <top/>
      <bottom/>
      <diagonal/>
    </border>
    <border>
      <left style="dashed">
        <color theme="9" tint="-0.24994659260841701"/>
      </left>
      <right/>
      <top style="thin">
        <color indexed="64"/>
      </top>
      <bottom style="dashed">
        <color theme="9" tint="-0.24994659260841701"/>
      </bottom>
      <diagonal/>
    </border>
    <border>
      <left/>
      <right/>
      <top style="thin">
        <color indexed="64"/>
      </top>
      <bottom style="dashed">
        <color theme="9" tint="-0.24994659260841701"/>
      </bottom>
      <diagonal/>
    </border>
    <border>
      <left/>
      <right style="dashed">
        <color theme="9" tint="-0.24994659260841701"/>
      </right>
      <top style="thin">
        <color indexed="64"/>
      </top>
      <bottom style="dashed">
        <color theme="9" tint="-0.24994659260841701"/>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uble">
        <color theme="0"/>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5">
    <xf numFmtId="0" fontId="0" fillId="0" borderId="0"/>
    <xf numFmtId="9" fontId="12" fillId="0" borderId="0" applyFont="0" applyFill="0" applyBorder="0" applyAlignment="0" applyProtection="0"/>
    <xf numFmtId="0" fontId="30" fillId="0" borderId="0"/>
    <xf numFmtId="0" fontId="31" fillId="0" borderId="0"/>
    <xf numFmtId="0" fontId="5" fillId="0" borderId="0"/>
  </cellStyleXfs>
  <cellXfs count="265">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2" xfId="0" applyFont="1" applyFill="1" applyBorder="1" applyAlignment="1">
      <alignment horizontal="center" vertical="center" wrapText="1" readingOrder="1"/>
    </xf>
    <xf numFmtId="0" fontId="10" fillId="0" borderId="2" xfId="0" applyFont="1" applyBorder="1" applyAlignment="1">
      <alignment horizontal="justify" vertical="center" wrapText="1" readingOrder="1"/>
    </xf>
    <xf numFmtId="9" fontId="10" fillId="0" borderId="2"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0" fillId="3" borderId="0" xfId="0" applyFill="1"/>
    <xf numFmtId="0" fontId="14" fillId="3" borderId="0" xfId="0" applyFont="1" applyFill="1" applyAlignment="1">
      <alignment vertical="center"/>
    </xf>
    <xf numFmtId="0" fontId="5" fillId="3" borderId="0" xfId="0" applyFont="1" applyFill="1"/>
    <xf numFmtId="0" fontId="23" fillId="3" borderId="0" xfId="0" applyFont="1" applyFill="1"/>
    <xf numFmtId="0" fontId="24" fillId="3" borderId="20" xfId="0" applyFont="1" applyFill="1" applyBorder="1" applyAlignment="1">
      <alignment horizontal="center" vertical="center" wrapText="1" readingOrder="1"/>
    </xf>
    <xf numFmtId="0" fontId="25" fillId="3" borderId="20" xfId="0" applyFont="1" applyFill="1" applyBorder="1" applyAlignment="1">
      <alignment horizontal="justify" vertical="center" wrapText="1" readingOrder="1"/>
    </xf>
    <xf numFmtId="9" fontId="24" fillId="3" borderId="29" xfId="0" applyNumberFormat="1" applyFont="1" applyFill="1" applyBorder="1" applyAlignment="1">
      <alignment horizontal="center" vertical="center" wrapText="1" readingOrder="1"/>
    </xf>
    <xf numFmtId="0" fontId="24" fillId="3" borderId="19" xfId="0" applyFont="1" applyFill="1" applyBorder="1" applyAlignment="1">
      <alignment horizontal="center" vertical="center" wrapText="1" readingOrder="1"/>
    </xf>
    <xf numFmtId="0" fontId="25" fillId="3" borderId="19" xfId="0" applyFont="1" applyFill="1" applyBorder="1" applyAlignment="1">
      <alignment horizontal="justify" vertical="center" wrapText="1" readingOrder="1"/>
    </xf>
    <xf numFmtId="9" fontId="24" fillId="3" borderId="24" xfId="0" applyNumberFormat="1" applyFont="1" applyFill="1" applyBorder="1" applyAlignment="1">
      <alignment horizontal="center" vertical="center" wrapText="1" readingOrder="1"/>
    </xf>
    <xf numFmtId="0" fontId="25" fillId="3" borderId="24" xfId="0" applyFont="1" applyFill="1" applyBorder="1" applyAlignment="1">
      <alignment horizontal="center" vertical="center" wrapText="1" readingOrder="1"/>
    </xf>
    <xf numFmtId="0" fontId="24" fillId="3" borderId="26" xfId="0" applyFont="1" applyFill="1" applyBorder="1" applyAlignment="1">
      <alignment horizontal="center" vertical="center" wrapText="1" readingOrder="1"/>
    </xf>
    <xf numFmtId="0" fontId="25" fillId="3" borderId="26" xfId="0" applyFont="1" applyFill="1" applyBorder="1" applyAlignment="1">
      <alignment horizontal="justify" vertical="center" wrapText="1" readingOrder="1"/>
    </xf>
    <xf numFmtId="0" fontId="25" fillId="3" borderId="27" xfId="0" applyFont="1" applyFill="1" applyBorder="1" applyAlignment="1">
      <alignment horizontal="center" vertical="center" wrapText="1" readingOrder="1"/>
    </xf>
    <xf numFmtId="0" fontId="29" fillId="3" borderId="0" xfId="0" applyFont="1" applyFill="1"/>
    <xf numFmtId="0" fontId="24" fillId="14" borderId="31" xfId="0" applyFont="1" applyFill="1" applyBorder="1" applyAlignment="1">
      <alignment horizontal="center" vertical="center" wrapText="1" readingOrder="1"/>
    </xf>
    <xf numFmtId="0" fontId="24" fillId="14" borderId="32" xfId="0" applyFont="1" applyFill="1" applyBorder="1" applyAlignment="1">
      <alignment horizontal="center" vertical="center" wrapText="1" readingOrder="1"/>
    </xf>
    <xf numFmtId="0" fontId="13" fillId="3" borderId="0" xfId="0" applyFont="1" applyFill="1"/>
    <xf numFmtId="0" fontId="4" fillId="3" borderId="0" xfId="0" applyFont="1" applyFill="1" applyAlignment="1">
      <alignment horizontal="left" vertical="center"/>
    </xf>
    <xf numFmtId="0" fontId="22" fillId="0" borderId="0" xfId="0" applyFont="1" applyBorder="1" applyAlignment="1">
      <alignment horizontal="justify" vertical="center" wrapText="1"/>
    </xf>
    <xf numFmtId="0" fontId="25" fillId="0" borderId="0" xfId="0" applyFont="1" applyBorder="1" applyAlignment="1">
      <alignment horizontal="justify" vertical="center" wrapText="1"/>
    </xf>
    <xf numFmtId="0" fontId="22" fillId="0" borderId="0" xfId="0" applyFont="1" applyBorder="1" applyAlignment="1">
      <alignment horizontal="justify" vertical="center"/>
    </xf>
    <xf numFmtId="0" fontId="22" fillId="0" borderId="0" xfId="0" applyFont="1" applyAlignment="1">
      <alignment horizontal="justify" vertical="center"/>
    </xf>
    <xf numFmtId="0" fontId="0" fillId="0" borderId="0" xfId="0" applyAlignment="1">
      <alignment horizontal="justify" vertical="center"/>
    </xf>
    <xf numFmtId="0" fontId="4" fillId="15" borderId="19" xfId="0" applyFont="1" applyFill="1" applyBorder="1" applyAlignment="1">
      <alignment horizontal="center" vertical="center" textRotation="90"/>
    </xf>
    <xf numFmtId="0" fontId="1" fillId="0" borderId="19" xfId="0" applyFont="1" applyBorder="1" applyAlignment="1" applyProtection="1">
      <alignment horizontal="center" vertical="top"/>
    </xf>
    <xf numFmtId="0" fontId="6" fillId="0" borderId="19" xfId="0" applyFont="1" applyBorder="1" applyAlignment="1" applyProtection="1">
      <alignment horizontal="justify" vertical="top" wrapText="1"/>
      <protection locked="0"/>
    </xf>
    <xf numFmtId="0" fontId="1" fillId="0" borderId="19" xfId="0" applyFont="1" applyBorder="1" applyAlignment="1" applyProtection="1">
      <alignment horizontal="center" vertical="top"/>
      <protection hidden="1"/>
    </xf>
    <xf numFmtId="0" fontId="1" fillId="0" borderId="19" xfId="0" applyFont="1" applyBorder="1" applyAlignment="1" applyProtection="1">
      <alignment horizontal="center" vertical="top" textRotation="90"/>
      <protection locked="0"/>
    </xf>
    <xf numFmtId="9" fontId="1" fillId="0" borderId="19" xfId="0" applyNumberFormat="1" applyFont="1" applyBorder="1" applyAlignment="1" applyProtection="1">
      <alignment horizontal="center" vertical="top"/>
      <protection hidden="1"/>
    </xf>
    <xf numFmtId="164" fontId="1" fillId="0" borderId="19" xfId="1" applyNumberFormat="1" applyFont="1" applyBorder="1" applyAlignment="1">
      <alignment horizontal="center" vertical="top"/>
    </xf>
    <xf numFmtId="0" fontId="4" fillId="0" borderId="19" xfId="0" applyFont="1" applyFill="1" applyBorder="1" applyAlignment="1" applyProtection="1">
      <alignment horizontal="center" vertical="top" textRotation="90" wrapText="1"/>
      <protection hidden="1"/>
    </xf>
    <xf numFmtId="0" fontId="4" fillId="0" borderId="19" xfId="0" applyFont="1" applyBorder="1" applyAlignment="1" applyProtection="1">
      <alignment horizontal="center" vertical="top" textRotation="90"/>
      <protection hidden="1"/>
    </xf>
    <xf numFmtId="0" fontId="1" fillId="0" borderId="19" xfId="0" applyFont="1" applyBorder="1" applyAlignment="1" applyProtection="1">
      <alignment horizontal="center" vertical="top" wrapText="1"/>
      <protection locked="0"/>
    </xf>
    <xf numFmtId="0" fontId="1" fillId="0" borderId="19" xfId="0" applyFont="1" applyBorder="1" applyAlignment="1" applyProtection="1">
      <alignment horizontal="center" vertical="top"/>
      <protection locked="0"/>
    </xf>
    <xf numFmtId="14" fontId="1" fillId="0" borderId="19" xfId="0" applyNumberFormat="1" applyFont="1" applyBorder="1" applyAlignment="1" applyProtection="1">
      <alignment horizontal="center" vertical="top"/>
      <protection locked="0"/>
    </xf>
    <xf numFmtId="0" fontId="1" fillId="0" borderId="19" xfId="0" applyFont="1" applyBorder="1" applyAlignment="1" applyProtection="1">
      <alignment horizontal="justify" vertical="top"/>
      <protection locked="0"/>
    </xf>
    <xf numFmtId="164" fontId="1" fillId="9" borderId="19" xfId="1" applyNumberFormat="1" applyFont="1" applyFill="1" applyBorder="1" applyAlignment="1">
      <alignment horizontal="center" vertical="top"/>
    </xf>
    <xf numFmtId="0" fontId="1" fillId="0" borderId="0" xfId="0" applyFont="1" applyAlignment="1">
      <alignment wrapText="1"/>
    </xf>
    <xf numFmtId="0" fontId="1" fillId="0" borderId="0" xfId="0" applyFont="1" applyAlignment="1">
      <alignment horizontal="center" vertical="center" wrapText="1"/>
    </xf>
    <xf numFmtId="0" fontId="6" fillId="0" borderId="19" xfId="0" applyFont="1" applyBorder="1" applyAlignment="1" applyProtection="1">
      <alignment horizontal="justify" vertical="center" wrapText="1"/>
      <protection locked="0"/>
    </xf>
    <xf numFmtId="0" fontId="38" fillId="0" borderId="19" xfId="0" applyFont="1" applyBorder="1" applyAlignment="1" applyProtection="1">
      <alignment horizontal="justify" vertical="center" wrapText="1"/>
      <protection locked="0"/>
    </xf>
    <xf numFmtId="0" fontId="4" fillId="22" borderId="19" xfId="0" applyFont="1" applyFill="1" applyBorder="1" applyAlignment="1">
      <alignment horizontal="center" vertical="center" textRotation="90"/>
    </xf>
    <xf numFmtId="0" fontId="22" fillId="0" borderId="0" xfId="0" applyFont="1"/>
    <xf numFmtId="0" fontId="1" fillId="0" borderId="19" xfId="0" applyFont="1" applyBorder="1" applyAlignment="1" applyProtection="1">
      <alignment horizontal="center" vertical="center"/>
      <protection hidden="1"/>
    </xf>
    <xf numFmtId="0" fontId="1" fillId="0" borderId="19" xfId="0" applyFont="1" applyBorder="1" applyAlignment="1" applyProtection="1">
      <alignment horizontal="center" vertical="center" textRotation="90"/>
      <protection locked="0"/>
    </xf>
    <xf numFmtId="9" fontId="1" fillId="0" borderId="19" xfId="0" applyNumberFormat="1" applyFont="1" applyBorder="1" applyAlignment="1" applyProtection="1">
      <alignment horizontal="center" vertical="center"/>
      <protection hidden="1"/>
    </xf>
    <xf numFmtId="164" fontId="1" fillId="0" borderId="19" xfId="1" applyNumberFormat="1" applyFont="1" applyBorder="1" applyAlignment="1">
      <alignment horizontal="center" vertical="center"/>
    </xf>
    <xf numFmtId="0" fontId="4" fillId="0" borderId="19" xfId="0" applyFont="1" applyFill="1" applyBorder="1" applyAlignment="1" applyProtection="1">
      <alignment horizontal="center" vertical="center" textRotation="90" wrapText="1"/>
      <protection hidden="1"/>
    </xf>
    <xf numFmtId="0" fontId="4" fillId="0" borderId="19" xfId="0" applyFont="1" applyBorder="1" applyAlignment="1" applyProtection="1">
      <alignment horizontal="center" vertical="center" textRotation="90"/>
      <protection hidden="1"/>
    </xf>
    <xf numFmtId="0" fontId="1" fillId="3" borderId="19" xfId="0" applyFont="1" applyFill="1" applyBorder="1" applyAlignment="1" applyProtection="1">
      <alignment horizontal="center" vertical="center" wrapText="1"/>
      <protection locked="0"/>
    </xf>
    <xf numFmtId="0" fontId="2" fillId="0" borderId="19" xfId="0" applyFont="1" applyBorder="1" applyAlignment="1" applyProtection="1">
      <alignment horizontal="justify" vertical="center" wrapText="1"/>
      <protection locked="0"/>
    </xf>
    <xf numFmtId="0" fontId="2" fillId="0" borderId="19" xfId="0" applyFont="1" applyBorder="1" applyAlignment="1" applyProtection="1">
      <alignment horizontal="center" vertical="center" wrapText="1"/>
      <protection locked="0"/>
    </xf>
    <xf numFmtId="14" fontId="2" fillId="0" borderId="19" xfId="0" applyNumberFormat="1" applyFont="1" applyBorder="1" applyAlignment="1" applyProtection="1">
      <alignment horizontal="center" vertical="center" wrapText="1"/>
      <protection locked="0"/>
    </xf>
    <xf numFmtId="0" fontId="1" fillId="0" borderId="19" xfId="0" applyFont="1" applyBorder="1" applyAlignment="1" applyProtection="1">
      <alignment horizontal="justify" vertical="center" wrapText="1"/>
      <protection locked="0"/>
    </xf>
    <xf numFmtId="0" fontId="1" fillId="0" borderId="19" xfId="0" applyFont="1" applyBorder="1" applyAlignment="1" applyProtection="1">
      <alignment horizontal="justify" vertical="top" wrapText="1"/>
      <protection locked="0"/>
    </xf>
    <xf numFmtId="0" fontId="2" fillId="0" borderId="19" xfId="0" applyFont="1" applyBorder="1" applyAlignment="1" applyProtection="1">
      <alignment horizontal="center" vertical="center"/>
      <protection locked="0"/>
    </xf>
    <xf numFmtId="0" fontId="1" fillId="0" borderId="19" xfId="0" applyFont="1" applyBorder="1" applyAlignment="1" applyProtection="1">
      <alignment horizontal="center" vertical="center"/>
    </xf>
    <xf numFmtId="0" fontId="1" fillId="0" borderId="19" xfId="0" applyFont="1" applyBorder="1" applyAlignment="1" applyProtection="1">
      <alignment horizontal="center" vertical="center"/>
      <protection locked="0"/>
    </xf>
    <xf numFmtId="0" fontId="1" fillId="0" borderId="19" xfId="0" applyFont="1" applyBorder="1" applyAlignment="1" applyProtection="1">
      <alignment horizontal="center" vertical="top"/>
      <protection locked="0"/>
    </xf>
    <xf numFmtId="0" fontId="1" fillId="0" borderId="19" xfId="0" applyFont="1" applyBorder="1" applyAlignment="1">
      <alignment horizontal="justify" vertical="center" wrapText="1"/>
    </xf>
    <xf numFmtId="14" fontId="1" fillId="0" borderId="19" xfId="0" applyNumberFormat="1" applyFont="1" applyBorder="1" applyAlignment="1" applyProtection="1">
      <alignment horizontal="center" vertical="center"/>
      <protection locked="0"/>
    </xf>
    <xf numFmtId="0" fontId="4" fillId="3" borderId="0" xfId="0" applyFont="1" applyFill="1" applyBorder="1" applyAlignment="1">
      <alignment horizontal="center" vertical="center"/>
    </xf>
    <xf numFmtId="0" fontId="1" fillId="3" borderId="0" xfId="0" applyFont="1" applyFill="1" applyBorder="1" applyAlignment="1">
      <alignment vertical="center"/>
    </xf>
    <xf numFmtId="0" fontId="1" fillId="3" borderId="0" xfId="0" applyFont="1" applyFill="1" applyBorder="1"/>
    <xf numFmtId="0" fontId="2" fillId="0" borderId="0"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xf>
    <xf numFmtId="0" fontId="4" fillId="0" borderId="19" xfId="0" applyFont="1" applyBorder="1" applyAlignment="1" applyProtection="1">
      <alignment horizontal="center" vertical="top"/>
    </xf>
    <xf numFmtId="0" fontId="42" fillId="0" borderId="41" xfId="0" applyFont="1" applyBorder="1" applyAlignment="1">
      <alignment horizontal="center" vertical="center" wrapText="1"/>
    </xf>
    <xf numFmtId="0" fontId="43" fillId="0" borderId="41" xfId="0" applyFont="1" applyBorder="1" applyAlignment="1">
      <alignment horizontal="center" vertical="center" wrapText="1"/>
    </xf>
    <xf numFmtId="0" fontId="43" fillId="0" borderId="41" xfId="0" applyFont="1" applyBorder="1" applyAlignment="1">
      <alignment horizontal="justify" vertical="center" wrapText="1"/>
    </xf>
    <xf numFmtId="0" fontId="43" fillId="0" borderId="41" xfId="0" applyFont="1" applyBorder="1" applyAlignment="1">
      <alignment horizontal="center" vertical="center"/>
    </xf>
    <xf numFmtId="0" fontId="2" fillId="3" borderId="19" xfId="0" applyFont="1" applyFill="1" applyBorder="1" applyAlignment="1" applyProtection="1">
      <alignment horizontal="justify" vertical="center" wrapText="1"/>
      <protection locked="0"/>
    </xf>
    <xf numFmtId="0" fontId="4" fillId="0" borderId="19" xfId="0" applyFont="1" applyBorder="1" applyAlignment="1" applyProtection="1">
      <alignment horizontal="center" vertical="center"/>
      <protection hidden="1"/>
    </xf>
    <xf numFmtId="9" fontId="1" fillId="0" borderId="19" xfId="0" applyNumberFormat="1" applyFont="1" applyBorder="1" applyAlignment="1" applyProtection="1">
      <alignment horizontal="center" vertical="center" wrapText="1"/>
      <protection hidden="1"/>
    </xf>
    <xf numFmtId="9" fontId="1" fillId="0" borderId="19" xfId="0" applyNumberFormat="1" applyFont="1" applyBorder="1" applyAlignment="1" applyProtection="1">
      <alignment horizontal="center" vertical="center" wrapText="1"/>
      <protection locked="0"/>
    </xf>
    <xf numFmtId="0" fontId="1" fillId="3" borderId="19" xfId="0" applyFont="1" applyFill="1" applyBorder="1" applyAlignment="1" applyProtection="1">
      <alignment horizontal="center" vertical="center" wrapText="1"/>
      <protection locked="0"/>
    </xf>
    <xf numFmtId="0" fontId="1" fillId="0" borderId="19" xfId="0" applyFont="1" applyBorder="1" applyAlignment="1" applyProtection="1">
      <alignment horizontal="center" vertical="center"/>
    </xf>
    <xf numFmtId="0" fontId="1" fillId="0" borderId="19" xfId="0" applyFont="1" applyBorder="1" applyAlignment="1" applyProtection="1">
      <alignment horizontal="center" vertical="center"/>
      <protection locked="0"/>
    </xf>
    <xf numFmtId="0" fontId="4" fillId="0" borderId="19" xfId="0" applyFont="1" applyFill="1" applyBorder="1" applyAlignment="1" applyProtection="1">
      <alignment horizontal="center" vertical="center" wrapText="1"/>
      <protection hidden="1"/>
    </xf>
    <xf numFmtId="0" fontId="1" fillId="3" borderId="19" xfId="0" applyFont="1" applyFill="1" applyBorder="1" applyAlignment="1" applyProtection="1">
      <alignment horizontal="center" vertical="center" wrapText="1"/>
    </xf>
    <xf numFmtId="0" fontId="4" fillId="22" borderId="19" xfId="0" applyFont="1" applyFill="1" applyBorder="1" applyAlignment="1">
      <alignment horizontal="center" vertical="center" textRotation="90" wrapText="1"/>
    </xf>
    <xf numFmtId="0" fontId="4" fillId="20" borderId="19" xfId="0" applyFont="1" applyFill="1" applyBorder="1" applyAlignment="1">
      <alignment horizontal="center" vertical="center" textRotation="90" wrapText="1"/>
    </xf>
    <xf numFmtId="0" fontId="4" fillId="15" borderId="19" xfId="0" applyFont="1" applyFill="1" applyBorder="1" applyAlignment="1">
      <alignment horizontal="center" vertical="center" textRotation="90" wrapText="1"/>
    </xf>
    <xf numFmtId="0" fontId="4" fillId="2" borderId="19" xfId="0" applyFont="1" applyFill="1" applyBorder="1" applyAlignment="1">
      <alignment horizontal="center" vertical="center" textRotation="90" wrapText="1"/>
    </xf>
    <xf numFmtId="0" fontId="4" fillId="22" borderId="19" xfId="0" applyFont="1" applyFill="1" applyBorder="1" applyAlignment="1">
      <alignment horizontal="center" vertical="center" wrapText="1"/>
    </xf>
    <xf numFmtId="0" fontId="4" fillId="23" borderId="19" xfId="0" applyFont="1" applyFill="1" applyBorder="1" applyAlignment="1">
      <alignment horizontal="center" vertical="center" textRotation="90" wrapText="1"/>
    </xf>
    <xf numFmtId="0" fontId="32" fillId="3" borderId="19" xfId="0" applyFont="1" applyFill="1" applyBorder="1" applyAlignment="1" applyProtection="1">
      <alignment horizontal="justify" vertical="center" wrapText="1"/>
      <protection locked="0"/>
    </xf>
    <xf numFmtId="0" fontId="1" fillId="0" borderId="19" xfId="0" applyFont="1" applyBorder="1" applyAlignment="1" applyProtection="1">
      <alignment horizontal="center" vertical="top"/>
      <protection locked="0"/>
    </xf>
    <xf numFmtId="0" fontId="4" fillId="0" borderId="19" xfId="0" applyFont="1" applyFill="1" applyBorder="1" applyAlignment="1" applyProtection="1">
      <alignment horizontal="center" vertical="top" wrapText="1"/>
      <protection hidden="1"/>
    </xf>
    <xf numFmtId="9" fontId="1" fillId="0" borderId="19" xfId="0" applyNumberFormat="1" applyFont="1" applyBorder="1" applyAlignment="1" applyProtection="1">
      <alignment horizontal="center" vertical="top" wrapText="1"/>
      <protection hidden="1"/>
    </xf>
    <xf numFmtId="0" fontId="4" fillId="0" borderId="19" xfId="0" applyFont="1" applyBorder="1" applyAlignment="1" applyProtection="1">
      <alignment horizontal="center" vertical="top"/>
      <protection hidden="1"/>
    </xf>
    <xf numFmtId="9" fontId="1" fillId="0" borderId="19" xfId="0" applyNumberFormat="1" applyFont="1" applyBorder="1" applyAlignment="1" applyProtection="1">
      <alignment horizontal="center" vertical="top" wrapText="1"/>
      <protection locked="0"/>
    </xf>
    <xf numFmtId="0" fontId="1" fillId="0" borderId="19" xfId="0" applyFont="1" applyBorder="1" applyAlignment="1">
      <alignment horizontal="center" vertical="center"/>
    </xf>
    <xf numFmtId="0" fontId="20" fillId="17" borderId="19" xfId="0" applyFont="1" applyFill="1" applyBorder="1" applyAlignment="1">
      <alignment horizontal="center" vertical="center"/>
    </xf>
    <xf numFmtId="0" fontId="37" fillId="3" borderId="19" xfId="0" applyFont="1" applyFill="1" applyBorder="1" applyAlignment="1">
      <alignment horizontal="center" vertical="center"/>
    </xf>
    <xf numFmtId="0" fontId="37" fillId="24" borderId="19" xfId="0" applyFont="1" applyFill="1" applyBorder="1" applyAlignment="1">
      <alignment horizontal="center" vertical="center" wrapText="1"/>
    </xf>
    <xf numFmtId="0" fontId="4" fillId="15" borderId="19" xfId="0" applyFont="1" applyFill="1" applyBorder="1" applyAlignment="1">
      <alignment horizontal="center" vertical="center" wrapText="1"/>
    </xf>
    <xf numFmtId="0" fontId="1" fillId="0" borderId="0" xfId="0" applyFont="1" applyAlignment="1">
      <alignment horizontal="center" vertical="center"/>
    </xf>
    <xf numFmtId="0" fontId="36" fillId="17" borderId="19" xfId="0" applyFont="1" applyFill="1" applyBorder="1" applyAlignment="1">
      <alignment horizontal="center" vertical="center"/>
    </xf>
    <xf numFmtId="0" fontId="36" fillId="16" borderId="19" xfId="0" applyFont="1" applyFill="1" applyBorder="1" applyAlignment="1">
      <alignment horizontal="center" vertical="center"/>
    </xf>
    <xf numFmtId="0" fontId="36" fillId="16" borderId="19" xfId="0" applyFont="1" applyFill="1" applyBorder="1" applyAlignment="1">
      <alignment horizontal="center" vertical="center" wrapText="1"/>
    </xf>
    <xf numFmtId="0" fontId="36" fillId="21" borderId="19" xfId="0" applyFont="1" applyFill="1" applyBorder="1" applyAlignment="1">
      <alignment horizontal="center" vertical="center"/>
    </xf>
    <xf numFmtId="0" fontId="21" fillId="15" borderId="19" xfId="0" applyFont="1" applyFill="1" applyBorder="1" applyAlignment="1">
      <alignment horizontal="center" vertical="center" textRotation="90"/>
    </xf>
    <xf numFmtId="0" fontId="4" fillId="15" borderId="19" xfId="0" applyFont="1" applyFill="1" applyBorder="1" applyAlignment="1">
      <alignment horizontal="center" vertical="center"/>
    </xf>
    <xf numFmtId="0" fontId="1" fillId="3" borderId="42" xfId="0" applyFont="1" applyFill="1" applyBorder="1" applyAlignment="1" applyProtection="1">
      <alignment horizontal="center" vertical="center" wrapText="1"/>
      <protection locked="0"/>
    </xf>
    <xf numFmtId="0" fontId="1" fillId="3" borderId="43" xfId="0" applyFont="1" applyFill="1" applyBorder="1" applyAlignment="1" applyProtection="1">
      <alignment horizontal="center" vertical="center" wrapText="1"/>
      <protection locked="0"/>
    </xf>
    <xf numFmtId="0" fontId="1" fillId="3" borderId="20" xfId="0" applyFont="1" applyFill="1" applyBorder="1" applyAlignment="1" applyProtection="1">
      <alignment horizontal="center" vertical="center" wrapText="1"/>
      <protection locked="0"/>
    </xf>
    <xf numFmtId="0" fontId="1" fillId="0" borderId="38" xfId="0" applyFont="1" applyBorder="1" applyAlignment="1">
      <alignment horizontal="left" vertical="center" wrapText="1"/>
    </xf>
    <xf numFmtId="0" fontId="1" fillId="0" borderId="39" xfId="0" applyFont="1" applyBorder="1" applyAlignment="1">
      <alignment horizontal="left" vertical="center" wrapText="1"/>
    </xf>
    <xf numFmtId="0" fontId="1" fillId="0" borderId="40" xfId="0" applyFont="1" applyBorder="1" applyAlignment="1">
      <alignment horizontal="left" vertical="center" wrapText="1"/>
    </xf>
    <xf numFmtId="0" fontId="2" fillId="0" borderId="19" xfId="0" applyFont="1" applyBorder="1" applyAlignment="1" applyProtection="1">
      <alignment horizontal="center" vertical="top" wrapText="1"/>
      <protection locked="0"/>
    </xf>
    <xf numFmtId="0" fontId="1" fillId="0" borderId="19" xfId="0" applyFont="1" applyBorder="1" applyAlignment="1" applyProtection="1">
      <alignment horizontal="center" vertical="top"/>
    </xf>
    <xf numFmtId="0" fontId="1" fillId="0" borderId="19" xfId="0" applyFont="1" applyBorder="1" applyAlignment="1" applyProtection="1">
      <alignment horizontal="center" vertical="top" wrapText="1"/>
    </xf>
    <xf numFmtId="0" fontId="1" fillId="0" borderId="19" xfId="0" applyFont="1" applyBorder="1" applyAlignment="1" applyProtection="1">
      <alignment horizontal="center" vertical="top" wrapText="1"/>
      <protection locked="0"/>
    </xf>
    <xf numFmtId="0" fontId="1" fillId="0" borderId="42" xfId="0" applyFont="1" applyBorder="1" applyAlignment="1" applyProtection="1">
      <alignment horizontal="center" vertical="top"/>
    </xf>
    <xf numFmtId="0" fontId="1" fillId="0" borderId="43" xfId="0" applyFont="1" applyBorder="1" applyAlignment="1" applyProtection="1">
      <alignment horizontal="center" vertical="top"/>
    </xf>
    <xf numFmtId="0" fontId="1" fillId="0" borderId="20" xfId="0" applyFont="1" applyBorder="1" applyAlignment="1" applyProtection="1">
      <alignment horizontal="center" vertical="top"/>
    </xf>
    <xf numFmtId="0" fontId="1" fillId="3" borderId="42" xfId="0" applyFont="1" applyFill="1" applyBorder="1" applyAlignment="1" applyProtection="1">
      <alignment horizontal="center" vertical="top" wrapText="1"/>
    </xf>
    <xf numFmtId="0" fontId="1" fillId="3" borderId="43" xfId="0" applyFont="1" applyFill="1" applyBorder="1" applyAlignment="1" applyProtection="1">
      <alignment horizontal="center" vertical="top" wrapText="1"/>
    </xf>
    <xf numFmtId="0" fontId="1" fillId="3" borderId="20" xfId="0" applyFont="1" applyFill="1" applyBorder="1" applyAlignment="1" applyProtection="1">
      <alignment horizontal="center" vertical="top" wrapText="1"/>
    </xf>
    <xf numFmtId="0" fontId="1" fillId="3" borderId="42" xfId="0" applyFont="1" applyFill="1" applyBorder="1" applyAlignment="1" applyProtection="1">
      <alignment horizontal="center" vertical="top" wrapText="1"/>
      <protection locked="0"/>
    </xf>
    <xf numFmtId="0" fontId="1" fillId="3" borderId="43" xfId="0" applyFont="1" applyFill="1" applyBorder="1" applyAlignment="1" applyProtection="1">
      <alignment horizontal="center" vertical="top" wrapText="1"/>
      <protection locked="0"/>
    </xf>
    <xf numFmtId="0" fontId="1" fillId="3" borderId="20" xfId="0" applyFont="1" applyFill="1" applyBorder="1" applyAlignment="1" applyProtection="1">
      <alignment horizontal="center" vertical="top" wrapText="1"/>
      <protection locked="0"/>
    </xf>
    <xf numFmtId="0" fontId="2" fillId="3" borderId="42" xfId="0" applyFont="1" applyFill="1" applyBorder="1" applyAlignment="1" applyProtection="1">
      <alignment horizontal="center" vertical="top" wrapText="1"/>
      <protection locked="0"/>
    </xf>
    <xf numFmtId="0" fontId="2" fillId="3" borderId="43" xfId="0" applyFont="1" applyFill="1" applyBorder="1" applyAlignment="1" applyProtection="1">
      <alignment horizontal="center" vertical="top" wrapText="1"/>
      <protection locked="0"/>
    </xf>
    <xf numFmtId="0" fontId="2" fillId="3" borderId="20" xfId="0" applyFont="1" applyFill="1" applyBorder="1" applyAlignment="1" applyProtection="1">
      <alignment horizontal="center" vertical="top" wrapText="1"/>
      <protection locked="0"/>
    </xf>
    <xf numFmtId="0" fontId="42" fillId="25" borderId="45" xfId="0" applyFont="1" applyFill="1" applyBorder="1" applyAlignment="1">
      <alignment horizontal="center" vertical="center" wrapText="1"/>
    </xf>
    <xf numFmtId="0" fontId="42" fillId="25" borderId="46" xfId="0" applyFont="1" applyFill="1" applyBorder="1" applyAlignment="1">
      <alignment horizontal="center" vertical="center" wrapText="1"/>
    </xf>
    <xf numFmtId="0" fontId="42" fillId="25" borderId="47" xfId="0" applyFont="1" applyFill="1" applyBorder="1" applyAlignment="1">
      <alignment horizontal="center" vertical="center" wrapText="1"/>
    </xf>
    <xf numFmtId="0" fontId="40" fillId="0" borderId="0" xfId="0" applyFont="1" applyAlignment="1">
      <alignment horizontal="center"/>
    </xf>
    <xf numFmtId="0" fontId="19" fillId="13" borderId="0" xfId="0" applyFont="1" applyFill="1" applyAlignment="1">
      <alignment horizontal="center" vertical="center"/>
    </xf>
    <xf numFmtId="0" fontId="21" fillId="13" borderId="0" xfId="0" applyFont="1" applyFill="1" applyAlignment="1">
      <alignment horizontal="center"/>
    </xf>
    <xf numFmtId="0" fontId="20" fillId="0" borderId="0" xfId="0" applyFont="1" applyAlignment="1">
      <alignment horizontal="center" vertical="center" wrapText="1"/>
    </xf>
    <xf numFmtId="0" fontId="16" fillId="10" borderId="0" xfId="0" applyFont="1" applyFill="1" applyAlignment="1">
      <alignment horizontal="center" vertical="center" wrapText="1" readingOrder="1"/>
    </xf>
    <xf numFmtId="0" fontId="16" fillId="10" borderId="0" xfId="0" applyFont="1" applyFill="1" applyAlignment="1">
      <alignment horizontal="center" vertical="center" textRotation="90" wrapText="1" readingOrder="1"/>
    </xf>
    <xf numFmtId="0" fontId="16" fillId="10" borderId="6" xfId="0" applyFont="1" applyFill="1" applyBorder="1" applyAlignment="1">
      <alignment horizontal="center" vertical="center" textRotation="90" wrapText="1" readingOrder="1"/>
    </xf>
    <xf numFmtId="0" fontId="15" fillId="0" borderId="3" xfId="0" applyFont="1" applyBorder="1" applyAlignment="1">
      <alignment horizontal="center" vertical="center" wrapText="1"/>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15" fillId="0" borderId="8" xfId="0" applyFont="1" applyBorder="1" applyAlignment="1">
      <alignment horizontal="center" vertical="center"/>
    </xf>
    <xf numFmtId="0" fontId="17" fillId="11" borderId="3" xfId="0" applyFont="1" applyFill="1" applyBorder="1" applyAlignment="1" applyProtection="1">
      <alignment horizontal="center" vertical="center" wrapText="1" readingOrder="1"/>
      <protection hidden="1"/>
    </xf>
    <xf numFmtId="0" fontId="17" fillId="11" borderId="10" xfId="0" applyFont="1" applyFill="1" applyBorder="1" applyAlignment="1" applyProtection="1">
      <alignment horizontal="center" vertical="center" wrapText="1" readingOrder="1"/>
      <protection hidden="1"/>
    </xf>
    <xf numFmtId="0" fontId="17" fillId="11" borderId="5" xfId="0" applyFont="1" applyFill="1" applyBorder="1" applyAlignment="1" applyProtection="1">
      <alignment horizontal="center" vertical="center" wrapText="1" readingOrder="1"/>
      <protection hidden="1"/>
    </xf>
    <xf numFmtId="0" fontId="17" fillId="11" borderId="0" xfId="0" applyFont="1" applyFill="1" applyBorder="1" applyAlignment="1" applyProtection="1">
      <alignment horizontal="center" vertical="center" wrapText="1" readingOrder="1"/>
      <protection hidden="1"/>
    </xf>
    <xf numFmtId="0" fontId="17" fillId="11" borderId="4" xfId="0" applyFont="1" applyFill="1" applyBorder="1" applyAlignment="1" applyProtection="1">
      <alignment horizontal="center" vertical="center" wrapText="1" readingOrder="1"/>
      <protection hidden="1"/>
    </xf>
    <xf numFmtId="0" fontId="17" fillId="11" borderId="6" xfId="0" applyFont="1" applyFill="1" applyBorder="1" applyAlignment="1" applyProtection="1">
      <alignment horizontal="center" vertical="center" wrapText="1" readingOrder="1"/>
      <protection hidden="1"/>
    </xf>
    <xf numFmtId="0" fontId="17" fillId="12" borderId="3" xfId="0" applyFont="1" applyFill="1" applyBorder="1" applyAlignment="1" applyProtection="1">
      <alignment horizontal="center" wrapText="1" readingOrder="1"/>
      <protection hidden="1"/>
    </xf>
    <xf numFmtId="0" fontId="17" fillId="12" borderId="10" xfId="0" applyFont="1" applyFill="1" applyBorder="1" applyAlignment="1" applyProtection="1">
      <alignment horizontal="center" wrapText="1" readingOrder="1"/>
      <protection hidden="1"/>
    </xf>
    <xf numFmtId="0" fontId="17" fillId="12" borderId="5" xfId="0" applyFont="1" applyFill="1" applyBorder="1" applyAlignment="1" applyProtection="1">
      <alignment horizontal="center" wrapText="1" readingOrder="1"/>
      <protection hidden="1"/>
    </xf>
    <xf numFmtId="0" fontId="17" fillId="12" borderId="0" xfId="0" applyFont="1" applyFill="1" applyBorder="1" applyAlignment="1" applyProtection="1">
      <alignment horizontal="center" wrapText="1" readingOrder="1"/>
      <protection hidden="1"/>
    </xf>
    <xf numFmtId="0" fontId="17" fillId="12" borderId="4" xfId="0" applyFont="1" applyFill="1" applyBorder="1" applyAlignment="1" applyProtection="1">
      <alignment horizontal="center" wrapText="1" readingOrder="1"/>
      <protection hidden="1"/>
    </xf>
    <xf numFmtId="0" fontId="17" fillId="12" borderId="6" xfId="0" applyFont="1" applyFill="1" applyBorder="1" applyAlignment="1" applyProtection="1">
      <alignment horizontal="center" wrapText="1" readingOrder="1"/>
      <protection hidden="1"/>
    </xf>
    <xf numFmtId="0" fontId="17" fillId="11" borderId="0" xfId="0" applyFont="1" applyFill="1" applyAlignment="1" applyProtection="1">
      <alignment horizontal="center" vertical="center" wrapText="1" readingOrder="1"/>
      <protection hidden="1"/>
    </xf>
    <xf numFmtId="0" fontId="18" fillId="12" borderId="11" xfId="0" applyFont="1" applyFill="1" applyBorder="1" applyAlignment="1">
      <alignment horizontal="center" vertical="center" wrapText="1" readingOrder="1"/>
    </xf>
    <xf numFmtId="0" fontId="18" fillId="12" borderId="12" xfId="0" applyFont="1" applyFill="1" applyBorder="1" applyAlignment="1">
      <alignment horizontal="center" vertical="center" wrapText="1" readingOrder="1"/>
    </xf>
    <xf numFmtId="0" fontId="18" fillId="12" borderId="13" xfId="0" applyFont="1" applyFill="1" applyBorder="1" applyAlignment="1">
      <alignment horizontal="center" vertical="center" wrapText="1" readingOrder="1"/>
    </xf>
    <xf numFmtId="0" fontId="18" fillId="12" borderId="14" xfId="0" applyFont="1" applyFill="1" applyBorder="1" applyAlignment="1">
      <alignment horizontal="center" vertical="center" wrapText="1" readingOrder="1"/>
    </xf>
    <xf numFmtId="0" fontId="18" fillId="12" borderId="0" xfId="0" applyFont="1" applyFill="1" applyBorder="1" applyAlignment="1">
      <alignment horizontal="center" vertical="center" wrapText="1" readingOrder="1"/>
    </xf>
    <xf numFmtId="0" fontId="18" fillId="12" borderId="15" xfId="0" applyFont="1" applyFill="1" applyBorder="1" applyAlignment="1">
      <alignment horizontal="center" vertical="center" wrapText="1" readingOrder="1"/>
    </xf>
    <xf numFmtId="0" fontId="18" fillId="12" borderId="16" xfId="0" applyFont="1" applyFill="1" applyBorder="1" applyAlignment="1">
      <alignment horizontal="center" vertical="center" wrapText="1" readingOrder="1"/>
    </xf>
    <xf numFmtId="0" fontId="18" fillId="12" borderId="17" xfId="0" applyFont="1" applyFill="1" applyBorder="1" applyAlignment="1">
      <alignment horizontal="center" vertical="center" wrapText="1" readingOrder="1"/>
    </xf>
    <xf numFmtId="0" fontId="18" fillId="12" borderId="18" xfId="0" applyFont="1" applyFill="1" applyBorder="1" applyAlignment="1">
      <alignment horizontal="center" vertical="center" wrapText="1" readingOrder="1"/>
    </xf>
    <xf numFmtId="0" fontId="17" fillId="12" borderId="9" xfId="0" applyFont="1" applyFill="1" applyBorder="1" applyAlignment="1" applyProtection="1">
      <alignment horizontal="center" wrapText="1" readingOrder="1"/>
      <protection hidden="1"/>
    </xf>
    <xf numFmtId="0" fontId="17" fillId="12" borderId="8" xfId="0" applyFont="1" applyFill="1" applyBorder="1" applyAlignment="1" applyProtection="1">
      <alignment horizontal="center" wrapText="1" readingOrder="1"/>
      <protection hidden="1"/>
    </xf>
    <xf numFmtId="0" fontId="15" fillId="0" borderId="0" xfId="0" applyFont="1" applyBorder="1" applyAlignment="1">
      <alignment horizontal="center" vertical="center"/>
    </xf>
    <xf numFmtId="0" fontId="17" fillId="13" borderId="3" xfId="0" applyFont="1" applyFill="1" applyBorder="1" applyAlignment="1" applyProtection="1">
      <alignment horizontal="center" wrapText="1" readingOrder="1"/>
      <protection hidden="1"/>
    </xf>
    <xf numFmtId="0" fontId="17" fillId="13" borderId="10" xfId="0" applyFont="1" applyFill="1" applyBorder="1" applyAlignment="1" applyProtection="1">
      <alignment horizontal="center" wrapText="1" readingOrder="1"/>
      <protection hidden="1"/>
    </xf>
    <xf numFmtId="0" fontId="17" fillId="13" borderId="5" xfId="0" applyFont="1" applyFill="1" applyBorder="1" applyAlignment="1" applyProtection="1">
      <alignment horizontal="center" wrapText="1" readingOrder="1"/>
      <protection hidden="1"/>
    </xf>
    <xf numFmtId="0" fontId="17" fillId="13" borderId="0" xfId="0" applyFont="1" applyFill="1" applyBorder="1" applyAlignment="1" applyProtection="1">
      <alignment horizontal="center" wrapText="1" readingOrder="1"/>
      <protection hidden="1"/>
    </xf>
    <xf numFmtId="0" fontId="17" fillId="13" borderId="4" xfId="0" applyFont="1" applyFill="1" applyBorder="1" applyAlignment="1" applyProtection="1">
      <alignment horizontal="center" wrapText="1" readingOrder="1"/>
      <protection hidden="1"/>
    </xf>
    <xf numFmtId="0" fontId="17" fillId="13" borderId="6" xfId="0" applyFont="1" applyFill="1" applyBorder="1" applyAlignment="1" applyProtection="1">
      <alignment horizontal="center" wrapText="1" readingOrder="1"/>
      <protection hidden="1"/>
    </xf>
    <xf numFmtId="0" fontId="17" fillId="12" borderId="7" xfId="0" applyFont="1" applyFill="1" applyBorder="1" applyAlignment="1" applyProtection="1">
      <alignment horizontal="center" wrapText="1" readingOrder="1"/>
      <protection hidden="1"/>
    </xf>
    <xf numFmtId="0" fontId="18" fillId="11" borderId="11" xfId="0" applyFont="1" applyFill="1" applyBorder="1" applyAlignment="1">
      <alignment horizontal="center" vertical="center" wrapText="1" readingOrder="1"/>
    </xf>
    <xf numFmtId="0" fontId="18" fillId="11" borderId="12" xfId="0" applyFont="1" applyFill="1" applyBorder="1" applyAlignment="1">
      <alignment horizontal="center" vertical="center" wrapText="1" readingOrder="1"/>
    </xf>
    <xf numFmtId="0" fontId="18" fillId="11" borderId="13" xfId="0" applyFont="1" applyFill="1" applyBorder="1" applyAlignment="1">
      <alignment horizontal="center" vertical="center" wrapText="1" readingOrder="1"/>
    </xf>
    <xf numFmtId="0" fontId="18" fillId="11" borderId="14" xfId="0" applyFont="1" applyFill="1" applyBorder="1" applyAlignment="1">
      <alignment horizontal="center" vertical="center" wrapText="1" readingOrder="1"/>
    </xf>
    <xf numFmtId="0" fontId="18" fillId="11" borderId="0" xfId="0" applyFont="1" applyFill="1" applyBorder="1" applyAlignment="1">
      <alignment horizontal="center" vertical="center" wrapText="1" readingOrder="1"/>
    </xf>
    <xf numFmtId="0" fontId="18" fillId="11" borderId="15" xfId="0" applyFont="1" applyFill="1" applyBorder="1" applyAlignment="1">
      <alignment horizontal="center" vertical="center" wrapText="1" readingOrder="1"/>
    </xf>
    <xf numFmtId="0" fontId="18" fillId="11" borderId="16" xfId="0" applyFont="1" applyFill="1" applyBorder="1" applyAlignment="1">
      <alignment horizontal="center" vertical="center" wrapText="1" readingOrder="1"/>
    </xf>
    <xf numFmtId="0" fontId="18" fillId="11" borderId="17" xfId="0" applyFont="1" applyFill="1" applyBorder="1" applyAlignment="1">
      <alignment horizontal="center" vertical="center" wrapText="1" readingOrder="1"/>
    </xf>
    <xf numFmtId="0" fontId="18" fillId="11" borderId="18" xfId="0" applyFont="1" applyFill="1" applyBorder="1" applyAlignment="1">
      <alignment horizontal="center" vertical="center" wrapText="1" readingOrder="1"/>
    </xf>
    <xf numFmtId="0" fontId="17" fillId="11" borderId="7" xfId="0" applyFont="1" applyFill="1" applyBorder="1" applyAlignment="1" applyProtection="1">
      <alignment horizontal="center" vertical="center" wrapText="1" readingOrder="1"/>
      <protection hidden="1"/>
    </xf>
    <xf numFmtId="0" fontId="17" fillId="11" borderId="9" xfId="0" applyFont="1" applyFill="1" applyBorder="1" applyAlignment="1" applyProtection="1">
      <alignment horizontal="center" vertical="center" wrapText="1" readingOrder="1"/>
      <protection hidden="1"/>
    </xf>
    <xf numFmtId="0" fontId="17" fillId="11" borderId="8" xfId="0" applyFont="1" applyFill="1" applyBorder="1" applyAlignment="1" applyProtection="1">
      <alignment horizontal="center" vertical="center" wrapText="1" readingOrder="1"/>
      <protection hidden="1"/>
    </xf>
    <xf numFmtId="0" fontId="17" fillId="13" borderId="7" xfId="0" applyFont="1" applyFill="1" applyBorder="1" applyAlignment="1" applyProtection="1">
      <alignment horizontal="center" wrapText="1" readingOrder="1"/>
      <protection hidden="1"/>
    </xf>
    <xf numFmtId="0" fontId="17" fillId="13" borderId="9" xfId="0" applyFont="1" applyFill="1" applyBorder="1" applyAlignment="1" applyProtection="1">
      <alignment horizontal="center" wrapText="1" readingOrder="1"/>
      <protection hidden="1"/>
    </xf>
    <xf numFmtId="0" fontId="17" fillId="13" borderId="8" xfId="0" applyFont="1" applyFill="1" applyBorder="1" applyAlignment="1" applyProtection="1">
      <alignment horizontal="center" wrapText="1" readingOrder="1"/>
      <protection hidden="1"/>
    </xf>
    <xf numFmtId="0" fontId="18" fillId="13" borderId="11" xfId="0" applyFont="1" applyFill="1" applyBorder="1" applyAlignment="1">
      <alignment horizontal="center" vertical="center" wrapText="1" readingOrder="1"/>
    </xf>
    <xf numFmtId="0" fontId="18" fillId="13" borderId="12" xfId="0" applyFont="1" applyFill="1" applyBorder="1" applyAlignment="1">
      <alignment horizontal="center" vertical="center" wrapText="1" readingOrder="1"/>
    </xf>
    <xf numFmtId="0" fontId="18" fillId="13" borderId="13" xfId="0" applyFont="1" applyFill="1" applyBorder="1" applyAlignment="1">
      <alignment horizontal="center" vertical="center" wrapText="1" readingOrder="1"/>
    </xf>
    <xf numFmtId="0" fontId="18" fillId="13" borderId="14" xfId="0" applyFont="1" applyFill="1" applyBorder="1" applyAlignment="1">
      <alignment horizontal="center" vertical="center" wrapText="1" readingOrder="1"/>
    </xf>
    <xf numFmtId="0" fontId="18" fillId="13" borderId="0" xfId="0" applyFont="1" applyFill="1" applyBorder="1" applyAlignment="1">
      <alignment horizontal="center" vertical="center" wrapText="1" readingOrder="1"/>
    </xf>
    <xf numFmtId="0" fontId="18" fillId="13" borderId="15" xfId="0" applyFont="1" applyFill="1" applyBorder="1" applyAlignment="1">
      <alignment horizontal="center" vertical="center" wrapText="1" readingOrder="1"/>
    </xf>
    <xf numFmtId="0" fontId="18" fillId="13" borderId="16" xfId="0" applyFont="1" applyFill="1" applyBorder="1" applyAlignment="1">
      <alignment horizontal="center" vertical="center" wrapText="1" readingOrder="1"/>
    </xf>
    <xf numFmtId="0" fontId="18" fillId="13" borderId="17" xfId="0" applyFont="1" applyFill="1" applyBorder="1" applyAlignment="1">
      <alignment horizontal="center" vertical="center" wrapText="1" readingOrder="1"/>
    </xf>
    <xf numFmtId="0" fontId="18" fillId="13" borderId="18" xfId="0" applyFont="1" applyFill="1" applyBorder="1" applyAlignment="1">
      <alignment horizontal="center" vertical="center" wrapText="1" readingOrder="1"/>
    </xf>
    <xf numFmtId="0" fontId="17" fillId="5" borderId="3" xfId="0" applyFont="1" applyFill="1" applyBorder="1" applyAlignment="1" applyProtection="1">
      <alignment horizontal="center" wrapText="1" readingOrder="1"/>
      <protection hidden="1"/>
    </xf>
    <xf numFmtId="0" fontId="17" fillId="5" borderId="10" xfId="0" applyFont="1" applyFill="1" applyBorder="1" applyAlignment="1" applyProtection="1">
      <alignment horizontal="center" wrapText="1" readingOrder="1"/>
      <protection hidden="1"/>
    </xf>
    <xf numFmtId="0" fontId="17" fillId="5" borderId="5" xfId="0" applyFont="1" applyFill="1" applyBorder="1" applyAlignment="1" applyProtection="1">
      <alignment horizontal="center" wrapText="1" readingOrder="1"/>
      <protection hidden="1"/>
    </xf>
    <xf numFmtId="0" fontId="17" fillId="5" borderId="0" xfId="0" applyFont="1" applyFill="1" applyBorder="1" applyAlignment="1" applyProtection="1">
      <alignment horizontal="center" wrapText="1" readingOrder="1"/>
      <protection hidden="1"/>
    </xf>
    <xf numFmtId="0" fontId="17" fillId="5" borderId="4" xfId="0" applyFont="1" applyFill="1" applyBorder="1" applyAlignment="1" applyProtection="1">
      <alignment horizontal="center" wrapText="1" readingOrder="1"/>
      <protection hidden="1"/>
    </xf>
    <xf numFmtId="0" fontId="17" fillId="5" borderId="6" xfId="0" applyFont="1" applyFill="1" applyBorder="1" applyAlignment="1" applyProtection="1">
      <alignment horizontal="center" wrapText="1" readingOrder="1"/>
      <protection hidden="1"/>
    </xf>
    <xf numFmtId="0" fontId="18" fillId="5" borderId="11" xfId="0" applyFont="1" applyFill="1" applyBorder="1" applyAlignment="1">
      <alignment horizontal="center" vertical="center" wrapText="1" readingOrder="1"/>
    </xf>
    <xf numFmtId="0" fontId="18" fillId="5" borderId="12" xfId="0" applyFont="1" applyFill="1" applyBorder="1" applyAlignment="1">
      <alignment horizontal="center" vertical="center" wrapText="1" readingOrder="1"/>
    </xf>
    <xf numFmtId="0" fontId="18" fillId="5" borderId="13" xfId="0" applyFont="1" applyFill="1" applyBorder="1" applyAlignment="1">
      <alignment horizontal="center" vertical="center" wrapText="1" readingOrder="1"/>
    </xf>
    <xf numFmtId="0" fontId="18" fillId="5" borderId="14" xfId="0" applyFont="1" applyFill="1" applyBorder="1" applyAlignment="1">
      <alignment horizontal="center" vertical="center" wrapText="1" readingOrder="1"/>
    </xf>
    <xf numFmtId="0" fontId="18" fillId="5" borderId="0" xfId="0" applyFont="1" applyFill="1" applyBorder="1" applyAlignment="1">
      <alignment horizontal="center" vertical="center" wrapText="1" readingOrder="1"/>
    </xf>
    <xf numFmtId="0" fontId="18" fillId="5" borderId="15" xfId="0" applyFont="1" applyFill="1" applyBorder="1" applyAlignment="1">
      <alignment horizontal="center" vertical="center" wrapText="1" readingOrder="1"/>
    </xf>
    <xf numFmtId="0" fontId="18" fillId="5" borderId="16" xfId="0" applyFont="1" applyFill="1" applyBorder="1" applyAlignment="1">
      <alignment horizontal="center" vertical="center" wrapText="1" readingOrder="1"/>
    </xf>
    <xf numFmtId="0" fontId="18" fillId="5" borderId="17" xfId="0" applyFont="1" applyFill="1" applyBorder="1" applyAlignment="1">
      <alignment horizontal="center" vertical="center" wrapText="1" readingOrder="1"/>
    </xf>
    <xf numFmtId="0" fontId="18" fillId="5" borderId="18" xfId="0" applyFont="1" applyFill="1" applyBorder="1" applyAlignment="1">
      <alignment horizontal="center" vertical="center" wrapText="1" readingOrder="1"/>
    </xf>
    <xf numFmtId="0" fontId="17" fillId="5" borderId="7" xfId="0" applyFont="1" applyFill="1" applyBorder="1" applyAlignment="1" applyProtection="1">
      <alignment horizontal="center" wrapText="1" readingOrder="1"/>
      <protection hidden="1"/>
    </xf>
    <xf numFmtId="0" fontId="17" fillId="5" borderId="9" xfId="0" applyFont="1" applyFill="1" applyBorder="1" applyAlignment="1" applyProtection="1">
      <alignment horizontal="center" wrapText="1" readingOrder="1"/>
      <protection hidden="1"/>
    </xf>
    <xf numFmtId="0" fontId="17" fillId="5" borderId="8" xfId="0" applyFont="1" applyFill="1" applyBorder="1" applyAlignment="1" applyProtection="1">
      <alignment horizontal="center" wrapText="1" readingOrder="1"/>
      <protection hidden="1"/>
    </xf>
    <xf numFmtId="0" fontId="15" fillId="0" borderId="10" xfId="0" applyFont="1" applyBorder="1" applyAlignment="1">
      <alignment horizontal="center" vertical="center" wrapText="1"/>
    </xf>
    <xf numFmtId="0" fontId="27" fillId="14" borderId="21" xfId="0" applyFont="1" applyFill="1" applyBorder="1" applyAlignment="1">
      <alignment horizontal="center" vertical="center" wrapText="1" readingOrder="1"/>
    </xf>
    <xf numFmtId="0" fontId="27" fillId="14" borderId="22" xfId="0" applyFont="1" applyFill="1" applyBorder="1" applyAlignment="1">
      <alignment horizontal="center" vertical="center" wrapText="1" readingOrder="1"/>
    </xf>
    <xf numFmtId="0" fontId="27" fillId="14" borderId="33" xfId="0" applyFont="1" applyFill="1" applyBorder="1" applyAlignment="1">
      <alignment horizontal="center" vertical="center" wrapText="1" readingOrder="1"/>
    </xf>
    <xf numFmtId="0" fontId="22" fillId="3" borderId="0" xfId="0" applyFont="1" applyFill="1" applyBorder="1" applyAlignment="1">
      <alignment horizontal="justify" vertical="center" wrapText="1"/>
    </xf>
    <xf numFmtId="0" fontId="24" fillId="14" borderId="30" xfId="0" applyFont="1" applyFill="1" applyBorder="1" applyAlignment="1">
      <alignment horizontal="center" vertical="center" wrapText="1" readingOrder="1"/>
    </xf>
    <xf numFmtId="0" fontId="24" fillId="14" borderId="31" xfId="0" applyFont="1" applyFill="1" applyBorder="1" applyAlignment="1">
      <alignment horizontal="center" vertical="center" wrapText="1" readingOrder="1"/>
    </xf>
    <xf numFmtId="0" fontId="24" fillId="3" borderId="28" xfId="0" applyFont="1" applyFill="1" applyBorder="1" applyAlignment="1">
      <alignment horizontal="center" vertical="center" wrapText="1" readingOrder="1"/>
    </xf>
    <xf numFmtId="0" fontId="24" fillId="3" borderId="23" xfId="0" applyFont="1" applyFill="1" applyBorder="1" applyAlignment="1">
      <alignment horizontal="center" vertical="center" wrapText="1" readingOrder="1"/>
    </xf>
    <xf numFmtId="0" fontId="24" fillId="3" borderId="20" xfId="0" applyFont="1" applyFill="1" applyBorder="1" applyAlignment="1">
      <alignment horizontal="center" vertical="center" wrapText="1" readingOrder="1"/>
    </xf>
    <xf numFmtId="0" fontId="24" fillId="3" borderId="19" xfId="0" applyFont="1" applyFill="1" applyBorder="1" applyAlignment="1">
      <alignment horizontal="center" vertical="center" wrapText="1" readingOrder="1"/>
    </xf>
    <xf numFmtId="0" fontId="24" fillId="3" borderId="25" xfId="0" applyFont="1" applyFill="1" applyBorder="1" applyAlignment="1">
      <alignment horizontal="center" vertical="center" wrapText="1" readingOrder="1"/>
    </xf>
    <xf numFmtId="0" fontId="24" fillId="3" borderId="26" xfId="0" applyFont="1" applyFill="1" applyBorder="1" applyAlignment="1">
      <alignment horizontal="center" vertical="center" wrapText="1" readingOrder="1"/>
    </xf>
    <xf numFmtId="0" fontId="39" fillId="0" borderId="19" xfId="0" applyFont="1" applyBorder="1" applyAlignment="1">
      <alignment horizontal="center" vertical="center"/>
    </xf>
    <xf numFmtId="0" fontId="39" fillId="0" borderId="19" xfId="0" applyFont="1" applyBorder="1" applyAlignment="1">
      <alignment horizontal="center" vertical="center" wrapText="1"/>
    </xf>
    <xf numFmtId="0" fontId="35" fillId="19" borderId="44" xfId="0" applyFont="1" applyFill="1" applyBorder="1" applyAlignment="1" applyProtection="1">
      <alignment horizontal="center" vertical="center" wrapText="1"/>
      <protection locked="0"/>
    </xf>
    <xf numFmtId="0" fontId="35" fillId="19" borderId="0" xfId="0" applyFont="1" applyFill="1" applyBorder="1" applyAlignment="1" applyProtection="1">
      <alignment horizontal="center" vertical="center" wrapText="1"/>
      <protection locked="0"/>
    </xf>
    <xf numFmtId="0" fontId="0" fillId="0" borderId="0" xfId="0" applyAlignment="1">
      <alignment horizontal="center" wrapText="1"/>
    </xf>
    <xf numFmtId="0" fontId="35" fillId="18" borderId="34" xfId="0" applyFont="1" applyFill="1" applyBorder="1" applyAlignment="1" applyProtection="1">
      <alignment horizontal="center" vertical="center" wrapText="1"/>
      <protection locked="0"/>
    </xf>
    <xf numFmtId="0" fontId="35" fillId="18" borderId="37" xfId="0" applyFont="1" applyFill="1" applyBorder="1" applyAlignment="1" applyProtection="1">
      <alignment horizontal="center" vertical="center" wrapText="1"/>
      <protection locked="0"/>
    </xf>
    <xf numFmtId="0" fontId="35" fillId="18" borderId="35" xfId="0" applyFont="1" applyFill="1" applyBorder="1" applyAlignment="1" applyProtection="1">
      <alignment horizontal="center" vertical="center" wrapText="1"/>
      <protection locked="0"/>
    </xf>
    <xf numFmtId="0" fontId="35" fillId="18" borderId="36" xfId="0" applyFont="1" applyFill="1" applyBorder="1" applyAlignment="1" applyProtection="1">
      <alignment horizontal="center" vertical="center" wrapText="1"/>
      <protection locked="0"/>
    </xf>
    <xf numFmtId="0" fontId="0" fillId="0" borderId="41" xfId="0" applyBorder="1" applyAlignment="1">
      <alignment horizontal="center"/>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85">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2F6C0"/>
      <color rgb="FFE3FA90"/>
      <color rgb="FFE4F1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202595</xdr:colOff>
      <xdr:row>0</xdr:row>
      <xdr:rowOff>119062</xdr:rowOff>
    </xdr:from>
    <xdr:to>
      <xdr:col>5</xdr:col>
      <xdr:colOff>17198</xdr:colOff>
      <xdr:row>2</xdr:row>
      <xdr:rowOff>517072</xdr:rowOff>
    </xdr:to>
    <xdr:pic>
      <xdr:nvPicPr>
        <xdr:cNvPr id="2" name="2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3512" y="119062"/>
          <a:ext cx="3666936" cy="164684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104775</xdr:rowOff>
    </xdr:from>
    <xdr:to>
      <xdr:col>9</xdr:col>
      <xdr:colOff>57150</xdr:colOff>
      <xdr:row>27</xdr:row>
      <xdr:rowOff>105428</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676275"/>
          <a:ext cx="6153150" cy="49536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1</xdr:row>
      <xdr:rowOff>149679</xdr:rowOff>
    </xdr:from>
    <xdr:to>
      <xdr:col>13</xdr:col>
      <xdr:colOff>704850</xdr:colOff>
      <xdr:row>23</xdr:row>
      <xdr:rowOff>84365</xdr:rowOff>
    </xdr:to>
    <xdr:pic>
      <xdr:nvPicPr>
        <xdr:cNvPr id="2" name="Imagen 9">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48357" y="449036"/>
          <a:ext cx="6038850" cy="6724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Copia%20de%201.%20Matriz_mapa_riesgos%20de%20CORRUPCI&#211;N%20-%20nue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wnloads/1.%20Matriz_mapa_riesgos%20de%20CORRUPCI&#211;N%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final"/>
      <sheetName val="Clasificación del riesgo"/>
      <sheetName val="Tabla probabilidad e impacto"/>
      <sheetName val="Zona de riesgo - Mapa de calor"/>
      <sheetName val="Tabla Valoración controles"/>
      <sheetName val="Tratamiento"/>
      <sheetName val="Hoja2"/>
      <sheetName val="Opciones Tratamiento"/>
      <sheetName val="Hoja1"/>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final"/>
      <sheetName val="Clasificación del riesgo"/>
      <sheetName val="Tabla probabilidad e impacto"/>
      <sheetName val="Zona de riesgo - Mapa de calor"/>
      <sheetName val="Tabla Valoración controles"/>
      <sheetName val="Tratamiento"/>
      <sheetName val="Hoja2"/>
      <sheetName val="Opciones Tratamiento"/>
      <sheetName val="Hoja1"/>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BO100"/>
  <sheetViews>
    <sheetView topLeftCell="A7" zoomScale="80" zoomScaleNormal="80" workbookViewId="0">
      <selection activeCell="G9" sqref="G9:G14"/>
    </sheetView>
  </sheetViews>
  <sheetFormatPr baseColWidth="10" defaultRowHeight="16.5" x14ac:dyDescent="0.3"/>
  <cols>
    <col min="1" max="1" width="8.42578125" style="2" customWidth="1"/>
    <col min="2" max="2" width="16.85546875" style="61" customWidth="1"/>
    <col min="3" max="3" width="13.5703125" style="61" customWidth="1"/>
    <col min="4" max="4" width="14.140625" style="2" customWidth="1"/>
    <col min="5" max="5" width="13.140625" style="2" customWidth="1"/>
    <col min="6" max="8" width="16.140625" style="2" customWidth="1"/>
    <col min="9" max="9" width="32.42578125" style="1" customWidth="1"/>
    <col min="10" max="10" width="14.5703125" style="1" customWidth="1"/>
    <col min="11" max="11" width="13.28515625" style="1" customWidth="1"/>
    <col min="12" max="12" width="6.28515625" style="1" bestFit="1" customWidth="1"/>
    <col min="13" max="13" width="11.85546875" style="1" customWidth="1"/>
    <col min="14" max="14" width="13.7109375" style="1" customWidth="1"/>
    <col min="15" max="15" width="5.85546875" style="1" customWidth="1"/>
    <col min="16" max="16" width="59.85546875" style="1" customWidth="1"/>
    <col min="17" max="17" width="13.7109375" style="1" customWidth="1"/>
    <col min="18" max="18" width="6.85546875" style="1" customWidth="1"/>
    <col min="19" max="19" width="5" style="1" customWidth="1"/>
    <col min="20" max="20" width="5.5703125" style="1" customWidth="1"/>
    <col min="21" max="21" width="7.140625" style="1" customWidth="1"/>
    <col min="22" max="22" width="6.7109375" style="1" customWidth="1"/>
    <col min="23" max="23" width="6.42578125" style="1" customWidth="1"/>
    <col min="24" max="24" width="8.7109375" style="1" customWidth="1"/>
    <col min="25" max="25" width="4.7109375" style="1" customWidth="1"/>
    <col min="26" max="26" width="6.7109375" style="1" customWidth="1"/>
    <col min="27" max="27" width="4.42578125" style="1" hidden="1" customWidth="1"/>
    <col min="28" max="28" width="7.28515625" style="1" customWidth="1"/>
    <col min="29" max="29" width="9.7109375" style="1" customWidth="1"/>
    <col min="30" max="30" width="23" style="1" customWidth="1"/>
    <col min="31" max="31" width="18.85546875" style="1" customWidth="1"/>
    <col min="32" max="32" width="16.85546875" style="1" customWidth="1"/>
    <col min="33" max="33" width="17.28515625" style="1" customWidth="1"/>
    <col min="34" max="34" width="18.5703125" style="1" customWidth="1"/>
    <col min="35" max="35" width="12.7109375" style="1" customWidth="1"/>
    <col min="36" max="16384" width="11.42578125" style="1"/>
  </cols>
  <sheetData>
    <row r="1" spans="1:67" ht="49.5" customHeight="1" x14ac:dyDescent="0.3">
      <c r="A1" s="115"/>
      <c r="B1" s="115"/>
      <c r="C1" s="115"/>
      <c r="D1" s="115"/>
      <c r="E1" s="115"/>
      <c r="F1" s="115"/>
      <c r="G1" s="116" t="s">
        <v>144</v>
      </c>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row>
    <row r="2" spans="1:67" ht="49.5" customHeight="1" x14ac:dyDescent="0.3">
      <c r="A2" s="115"/>
      <c r="B2" s="115"/>
      <c r="C2" s="115"/>
      <c r="D2" s="115"/>
      <c r="E2" s="115"/>
      <c r="F2" s="115"/>
      <c r="G2" s="117" t="s">
        <v>145</v>
      </c>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row>
    <row r="3" spans="1:67" ht="49.5" customHeight="1" x14ac:dyDescent="0.3">
      <c r="A3" s="115"/>
      <c r="B3" s="115"/>
      <c r="C3" s="115"/>
      <c r="D3" s="115"/>
      <c r="E3" s="115"/>
      <c r="F3" s="115"/>
      <c r="G3" s="118" t="s">
        <v>157</v>
      </c>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row>
    <row r="4" spans="1:67" x14ac:dyDescent="0.3">
      <c r="A4" s="120"/>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row>
    <row r="5" spans="1:67" x14ac:dyDescent="0.3">
      <c r="A5" s="120"/>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row>
    <row r="6" spans="1:67" ht="37.5" customHeight="1" x14ac:dyDescent="0.3">
      <c r="A6" s="121" t="s">
        <v>102</v>
      </c>
      <c r="B6" s="121"/>
      <c r="C6" s="121"/>
      <c r="D6" s="121"/>
      <c r="E6" s="121"/>
      <c r="F6" s="121"/>
      <c r="G6" s="121"/>
      <c r="H6" s="121"/>
      <c r="I6" s="121"/>
      <c r="J6" s="121"/>
      <c r="K6" s="122" t="s">
        <v>103</v>
      </c>
      <c r="L6" s="122"/>
      <c r="M6" s="122"/>
      <c r="N6" s="122"/>
      <c r="O6" s="121" t="s">
        <v>104</v>
      </c>
      <c r="P6" s="121"/>
      <c r="Q6" s="121"/>
      <c r="R6" s="121"/>
      <c r="S6" s="121"/>
      <c r="T6" s="121"/>
      <c r="U6" s="121"/>
      <c r="V6" s="121"/>
      <c r="W6" s="123" t="s">
        <v>105</v>
      </c>
      <c r="X6" s="123"/>
      <c r="Y6" s="123"/>
      <c r="Z6" s="123"/>
      <c r="AA6" s="123"/>
      <c r="AB6" s="123"/>
      <c r="AC6" s="123"/>
      <c r="AD6" s="124" t="s">
        <v>31</v>
      </c>
      <c r="AE6" s="124"/>
      <c r="AF6" s="124"/>
      <c r="AG6" s="124"/>
      <c r="AH6" s="124"/>
      <c r="AI6" s="124"/>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ht="16.5" customHeight="1" x14ac:dyDescent="0.3">
      <c r="A7" s="125" t="s">
        <v>0</v>
      </c>
      <c r="B7" s="119" t="s">
        <v>111</v>
      </c>
      <c r="C7" s="119" t="s">
        <v>110</v>
      </c>
      <c r="D7" s="119" t="s">
        <v>112</v>
      </c>
      <c r="E7" s="119" t="s">
        <v>113</v>
      </c>
      <c r="F7" s="119" t="s">
        <v>114</v>
      </c>
      <c r="G7" s="119" t="s">
        <v>149</v>
      </c>
      <c r="H7" s="119" t="s">
        <v>161</v>
      </c>
      <c r="I7" s="107" t="s">
        <v>115</v>
      </c>
      <c r="J7" s="107" t="s">
        <v>98</v>
      </c>
      <c r="K7" s="119" t="s">
        <v>30</v>
      </c>
      <c r="L7" s="126" t="s">
        <v>3</v>
      </c>
      <c r="M7" s="107" t="s">
        <v>167</v>
      </c>
      <c r="N7" s="107" t="s">
        <v>41</v>
      </c>
      <c r="O7" s="104" t="s">
        <v>9</v>
      </c>
      <c r="P7" s="107" t="s">
        <v>109</v>
      </c>
      <c r="Q7" s="119" t="s">
        <v>10</v>
      </c>
      <c r="R7" s="119" t="s">
        <v>6</v>
      </c>
      <c r="S7" s="119"/>
      <c r="T7" s="119"/>
      <c r="U7" s="119"/>
      <c r="V7" s="119"/>
      <c r="W7" s="106" t="s">
        <v>101</v>
      </c>
      <c r="X7" s="105" t="s">
        <v>39</v>
      </c>
      <c r="Y7" s="105" t="s">
        <v>3</v>
      </c>
      <c r="Z7" s="108" t="s">
        <v>40</v>
      </c>
      <c r="AA7" s="105" t="s">
        <v>3</v>
      </c>
      <c r="AB7" s="105" t="s">
        <v>42</v>
      </c>
      <c r="AC7" s="103" t="s">
        <v>26</v>
      </c>
      <c r="AD7" s="107" t="s">
        <v>31</v>
      </c>
      <c r="AE7" s="107" t="s">
        <v>32</v>
      </c>
      <c r="AF7" s="107" t="s">
        <v>33</v>
      </c>
      <c r="AG7" s="119" t="s">
        <v>35</v>
      </c>
      <c r="AH7" s="119" t="s">
        <v>34</v>
      </c>
      <c r="AI7" s="119" t="s">
        <v>36</v>
      </c>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row>
    <row r="8" spans="1:67" s="4" customFormat="1" ht="94.5" customHeight="1" x14ac:dyDescent="0.25">
      <c r="A8" s="125"/>
      <c r="B8" s="119"/>
      <c r="C8" s="119"/>
      <c r="D8" s="126"/>
      <c r="E8" s="119"/>
      <c r="F8" s="119"/>
      <c r="G8" s="119"/>
      <c r="H8" s="119"/>
      <c r="I8" s="107"/>
      <c r="J8" s="107"/>
      <c r="K8" s="119"/>
      <c r="L8" s="126"/>
      <c r="M8" s="107"/>
      <c r="N8" s="107"/>
      <c r="O8" s="104"/>
      <c r="P8" s="107"/>
      <c r="Q8" s="119"/>
      <c r="R8" s="64" t="s">
        <v>11</v>
      </c>
      <c r="S8" s="64" t="s">
        <v>15</v>
      </c>
      <c r="T8" s="46" t="s">
        <v>25</v>
      </c>
      <c r="U8" s="64" t="s">
        <v>16</v>
      </c>
      <c r="V8" s="64" t="s">
        <v>21</v>
      </c>
      <c r="W8" s="106"/>
      <c r="X8" s="105"/>
      <c r="Y8" s="105"/>
      <c r="Z8" s="108"/>
      <c r="AA8" s="105"/>
      <c r="AB8" s="105"/>
      <c r="AC8" s="103"/>
      <c r="AD8" s="107"/>
      <c r="AE8" s="107"/>
      <c r="AF8" s="107"/>
      <c r="AG8" s="119"/>
      <c r="AH8" s="119"/>
      <c r="AI8" s="119"/>
      <c r="AJ8" s="84"/>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row>
    <row r="9" spans="1:67" s="3" customFormat="1" ht="207" customHeight="1" x14ac:dyDescent="0.25">
      <c r="A9" s="99">
        <v>1</v>
      </c>
      <c r="B9" s="102" t="s">
        <v>123</v>
      </c>
      <c r="C9" s="102" t="s">
        <v>122</v>
      </c>
      <c r="D9" s="98" t="s">
        <v>95</v>
      </c>
      <c r="E9" s="98" t="s">
        <v>169</v>
      </c>
      <c r="F9" s="98" t="s">
        <v>170</v>
      </c>
      <c r="G9" s="98" t="s">
        <v>168</v>
      </c>
      <c r="H9" s="98" t="s">
        <v>89</v>
      </c>
      <c r="I9" s="94" t="s">
        <v>162</v>
      </c>
      <c r="J9" s="100">
        <v>2</v>
      </c>
      <c r="K9" s="101" t="str">
        <f>IF(J9&lt;=0,"",IF(J9&lt;=2,"Muy Baja",IF(J9&lt;=24,"Baja",IF(J9&lt;=500,"Media",IF(J9&lt;=5000,"Alta","Muy Alta")))))</f>
        <v>Muy Baja</v>
      </c>
      <c r="L9" s="96">
        <f>IF(K9="","",IF(K9="Muy Baja",0.2,IF(K9="Baja",0.4,IF(K9="Media",0.6,IF(K9="Alta",0.8,IF(K9="Muy Alta",1,))))))</f>
        <v>0.2</v>
      </c>
      <c r="M9" s="97" t="s">
        <v>63</v>
      </c>
      <c r="N9" s="95" t="s">
        <v>153</v>
      </c>
      <c r="O9" s="88">
        <v>1</v>
      </c>
      <c r="P9" s="76" t="s">
        <v>199</v>
      </c>
      <c r="Q9" s="66" t="str">
        <f>IF(OR(R9="Preventivo",R9="Detectivo"),"Probabilidad",IF(R9="Correctivo","Impacto",""))</f>
        <v>Probabilidad</v>
      </c>
      <c r="R9" s="67" t="s">
        <v>12</v>
      </c>
      <c r="S9" s="67" t="s">
        <v>7</v>
      </c>
      <c r="T9" s="68" t="str">
        <f>IF(AND(R9="Preventivo",S9="Automático"),"50%",IF(AND(R9="Preventivo",S9="Manual"),"40%",IF(AND(R9="Detectivo",S9="Automático"),"40%",IF(AND(R9="Detectivo",S9="Manual"),"30%",IF(AND(R9="Correctivo",S9="Automático"),"35%",IF(AND(R9="Correctivo",S9="Manual"),"25%",""))))))</f>
        <v>40%</v>
      </c>
      <c r="U9" s="67" t="s">
        <v>18</v>
      </c>
      <c r="V9" s="67" t="s">
        <v>83</v>
      </c>
      <c r="W9" s="69">
        <f>IFERROR(IF(Q9="Probabilidad",(L9-(+L9*T9)),IF(Q9="Impacto",L9,"")),"")</f>
        <v>0.12</v>
      </c>
      <c r="X9" s="70" t="str">
        <f>IFERROR(IF(W9="","",IF(W9&lt;=0.2,"Muy Baja",IF(W9&lt;=0.4,"Baja",IF(W9&lt;=0.6,"Media",IF(W9&lt;=0.8,"Alta","Muy Alta"))))),"")</f>
        <v>Muy Baja</v>
      </c>
      <c r="Y9" s="68">
        <f>+W9</f>
        <v>0.12</v>
      </c>
      <c r="Z9" s="70" t="s">
        <v>171</v>
      </c>
      <c r="AA9" s="68" t="str">
        <f>IFERROR(IF(Q9="Impacto",(#REF!-(+#REF!*T9)),IF(Q9="Probabilidad",#REF!,"")),"")</f>
        <v/>
      </c>
      <c r="AB9" s="71" t="str">
        <f>IFERROR(IF(OR(AND(X9="Muy Baja",Z9="Leve"),AND(X9="Muy Baja",Z9="Menor"),AND(X9="Baja",Z9="Leve")),"Bajo",IF(OR(AND(X9="Muy baja",Z9="Moderado"),AND(X9="Baja",Z9="Menor"),AND(X9="Baja",Z9="Moderado"),AND(X9="Media",Z9="Leve"),AND(X9="Media",Z9="Menor"),AND(X9="Media",Z9="Moderado"),AND(X9="Alta",Z9="Leve"),AND(X9="Alta",Z9="Menor")),"Moderado",IF(OR(AND(X9="Muy Baja",Z9="Mayor"),AND(X9="Baja",Z9="Mayor"),AND(X9="Media",Z9="Mayor"),AND(X9="Alta",Z9="Moderado"),AND(X9="Alta",Z9="Mayor"),AND(X9="Muy Alta",Z9="Leve"),AND(X9="Muy Alta",Z9="Menor"),AND(X9="Muy Alta",Z9="Moderado"),AND(X9="Muy Alta",Z9="Mayor")),"Alto",IF(OR(AND(X9="Muy Baja",Z9="Catastrófico"),AND(X9="Baja",Z9="Catastrófico"),AND(X9="Media",Z9="Catastrófico"),AND(X9="Alta",Z9="Catastrófico"),AND(X9="Muy Alta",Z9="Catastrófico")),"Extremo","")))),"")</f>
        <v>Moderado</v>
      </c>
      <c r="AC9" s="67" t="s">
        <v>159</v>
      </c>
      <c r="AD9" s="82" t="s">
        <v>193</v>
      </c>
      <c r="AE9" s="80" t="s">
        <v>172</v>
      </c>
      <c r="AF9" s="83" t="s">
        <v>200</v>
      </c>
      <c r="AG9" s="57"/>
      <c r="AH9" s="55"/>
      <c r="AI9" s="81"/>
      <c r="AJ9" s="85"/>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row>
    <row r="10" spans="1:67" ht="151.5" hidden="1" customHeight="1" x14ac:dyDescent="0.3">
      <c r="A10" s="99"/>
      <c r="B10" s="102"/>
      <c r="C10" s="102"/>
      <c r="D10" s="98"/>
      <c r="E10" s="98"/>
      <c r="F10" s="98"/>
      <c r="G10" s="98"/>
      <c r="H10" s="98"/>
      <c r="I10" s="94"/>
      <c r="J10" s="100"/>
      <c r="K10" s="101"/>
      <c r="L10" s="96"/>
      <c r="M10" s="97"/>
      <c r="N10" s="95"/>
      <c r="O10" s="88">
        <v>2</v>
      </c>
      <c r="P10" s="48"/>
      <c r="Q10" s="49" t="str">
        <f>IF(OR(R10="Preventivo",R10="Detectivo"),"Probabilidad",IF(R10="Correctivo","Impacto",""))</f>
        <v/>
      </c>
      <c r="R10" s="50"/>
      <c r="S10" s="50"/>
      <c r="T10" s="51" t="str">
        <f t="shared" ref="T10:T14" si="0">IF(AND(R10="Preventivo",S10="Automático"),"50%",IF(AND(R10="Preventivo",S10="Manual"),"40%",IF(AND(R10="Detectivo",S10="Automático"),"40%",IF(AND(R10="Detectivo",S10="Manual"),"30%",IF(AND(R10="Correctivo",S10="Automático"),"35%",IF(AND(R10="Correctivo",S10="Manual"),"25%",""))))))</f>
        <v/>
      </c>
      <c r="U10" s="50"/>
      <c r="V10" s="50"/>
      <c r="W10" s="52" t="str">
        <f>IFERROR(IF(AND(Q9="Probabilidad",Q10="Probabilidad"),(Y9-(+Y9*T10)),IF(Q10="Probabilidad",(L9-(+L9*T10)),IF(Q10="Impacto",Y9,""))),"")</f>
        <v/>
      </c>
      <c r="X10" s="53" t="str">
        <f t="shared" ref="X10:X67" si="1">IFERROR(IF(W10="","",IF(W10&lt;=0.2,"Muy Baja",IF(W10&lt;=0.4,"Baja",IF(W10&lt;=0.6,"Media",IF(W10&lt;=0.8,"Alta","Muy Alta"))))),"")</f>
        <v/>
      </c>
      <c r="Y10" s="51" t="str">
        <f t="shared" ref="Y10:Y14" si="2">+W10</f>
        <v/>
      </c>
      <c r="Z10" s="53" t="str">
        <f t="shared" ref="Z10:Z67" si="3">IFERROR(IF(AA10="","",IF(AA10&lt;=0.2,"Leve",IF(AA10&lt;=0.4,"Menor",IF(AA10&lt;=0.6,"Moderado",IF(AA10&lt;=0.8,"Mayor","Catastrófico"))))),"")</f>
        <v/>
      </c>
      <c r="AA10" s="51" t="str">
        <f>IFERROR(IF(AND(Q9="Impacto",Q10="Impacto"),(AA9-(+AA9*T10)),IF(Q10="Impacto",(#REF!-(+#REF!*T10)),IF(Q10="Probabilidad",AA9,""))),"")</f>
        <v/>
      </c>
      <c r="AB10" s="54" t="str">
        <f t="shared" ref="AB10:AB14" si="4">IFERROR(IF(OR(AND(X10="Muy Baja",Z10="Leve"),AND(X10="Muy Baja",Z10="Menor"),AND(X10="Baja",Z10="Leve")),"Bajo",IF(OR(AND(X10="Muy baja",Z10="Moderado"),AND(X10="Baja",Z10="Menor"),AND(X10="Baja",Z10="Moderado"),AND(X10="Media",Z10="Leve"),AND(X10="Media",Z10="Menor"),AND(X10="Media",Z10="Moderado"),AND(X10="Alta",Z10="Leve"),AND(X10="Alta",Z10="Menor")),"Moderado",IF(OR(AND(X10="Muy Baja",Z10="Mayor"),AND(X10="Baja",Z10="Mayor"),AND(X10="Media",Z10="Mayor"),AND(X10="Alta",Z10="Moderado"),AND(X10="Alta",Z10="Mayor"),AND(X10="Muy Alta",Z10="Leve"),AND(X10="Muy Alta",Z10="Menor"),AND(X10="Muy Alta",Z10="Moderado"),AND(X10="Muy Alta",Z10="Mayor")),"Alto",IF(OR(AND(X10="Muy Baja",Z10="Catastrófico"),AND(X10="Baja",Z10="Catastrófico"),AND(X10="Media",Z10="Catastrófico"),AND(X10="Alta",Z10="Catastrófico"),AND(X10="Muy Alta",Z10="Catastrófico")),"Extremo","")))),"")</f>
        <v/>
      </c>
      <c r="AC10" s="50"/>
      <c r="AD10" s="55"/>
      <c r="AE10" s="56"/>
      <c r="AF10" s="57"/>
      <c r="AG10" s="57"/>
      <c r="AH10" s="55"/>
      <c r="AI10" s="81"/>
      <c r="AJ10" s="86"/>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row>
    <row r="11" spans="1:67" ht="151.5" hidden="1" customHeight="1" x14ac:dyDescent="0.3">
      <c r="A11" s="99"/>
      <c r="B11" s="102"/>
      <c r="C11" s="102"/>
      <c r="D11" s="98"/>
      <c r="E11" s="98"/>
      <c r="F11" s="98"/>
      <c r="G11" s="98"/>
      <c r="H11" s="98"/>
      <c r="I11" s="94"/>
      <c r="J11" s="100"/>
      <c r="K11" s="101"/>
      <c r="L11" s="96"/>
      <c r="M11" s="97"/>
      <c r="N11" s="95"/>
      <c r="O11" s="88">
        <v>3</v>
      </c>
      <c r="P11" s="58"/>
      <c r="Q11" s="49" t="str">
        <f>IF(OR(R11="Preventivo",R11="Detectivo"),"Probabilidad",IF(R11="Correctivo","Impacto",""))</f>
        <v/>
      </c>
      <c r="R11" s="50"/>
      <c r="S11" s="50"/>
      <c r="T11" s="51" t="str">
        <f t="shared" si="0"/>
        <v/>
      </c>
      <c r="U11" s="50"/>
      <c r="V11" s="50"/>
      <c r="W11" s="52" t="str">
        <f>IFERROR(IF(AND(Q10="Probabilidad",Q11="Probabilidad"),(Y10-(+Y10*T11)),IF(AND(Q10="Impacto",Q11="Probabilidad"),(Y9-(+Y9*T11)),IF(Q11="Impacto",Y10,""))),"")</f>
        <v/>
      </c>
      <c r="X11" s="53" t="str">
        <f t="shared" si="1"/>
        <v/>
      </c>
      <c r="Y11" s="51" t="str">
        <f t="shared" si="2"/>
        <v/>
      </c>
      <c r="Z11" s="53" t="str">
        <f t="shared" si="3"/>
        <v/>
      </c>
      <c r="AA11" s="51" t="str">
        <f>IFERROR(IF(AND(Q10="Impacto",Q11="Impacto"),(AA10-(+AA10*T11)),IF(AND(Q10="Probabilidad",Q11="Impacto"),(AA9-(+AA9*T11)),IF(Q11="Probabilidad",AA10,""))),"")</f>
        <v/>
      </c>
      <c r="AB11" s="54" t="str">
        <f t="shared" si="4"/>
        <v/>
      </c>
      <c r="AC11" s="50"/>
      <c r="AD11" s="55"/>
      <c r="AE11" s="56"/>
      <c r="AF11" s="57"/>
      <c r="AG11" s="57"/>
      <c r="AH11" s="55"/>
      <c r="AI11" s="81"/>
      <c r="AJ11" s="86"/>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row>
    <row r="12" spans="1:67" ht="151.5" hidden="1" customHeight="1" x14ac:dyDescent="0.3">
      <c r="A12" s="99"/>
      <c r="B12" s="102"/>
      <c r="C12" s="102"/>
      <c r="D12" s="98"/>
      <c r="E12" s="98"/>
      <c r="F12" s="98"/>
      <c r="G12" s="98"/>
      <c r="H12" s="98"/>
      <c r="I12" s="94"/>
      <c r="J12" s="100"/>
      <c r="K12" s="101"/>
      <c r="L12" s="96"/>
      <c r="M12" s="97"/>
      <c r="N12" s="95"/>
      <c r="O12" s="88">
        <v>4</v>
      </c>
      <c r="P12" s="48"/>
      <c r="Q12" s="49" t="str">
        <f t="shared" ref="Q12:Q14" si="5">IF(OR(R12="Preventivo",R12="Detectivo"),"Probabilidad",IF(R12="Correctivo","Impacto",""))</f>
        <v/>
      </c>
      <c r="R12" s="50"/>
      <c r="S12" s="50"/>
      <c r="T12" s="51" t="str">
        <f t="shared" si="0"/>
        <v/>
      </c>
      <c r="U12" s="50"/>
      <c r="V12" s="50"/>
      <c r="W12" s="52" t="str">
        <f>IFERROR(IF(AND(Q11="Probabilidad",Q12="Probabilidad"),(Y11-(+Y11*T12)),IF(AND(Q11="Impacto",Q12="Probabilidad"),(Y10-(+Y10*T12)),IF(Q12="Impacto",Y11,""))),"")</f>
        <v/>
      </c>
      <c r="X12" s="53" t="str">
        <f t="shared" si="1"/>
        <v/>
      </c>
      <c r="Y12" s="51" t="str">
        <f t="shared" si="2"/>
        <v/>
      </c>
      <c r="Z12" s="53" t="str">
        <f t="shared" si="3"/>
        <v/>
      </c>
      <c r="AA12" s="51" t="str">
        <f>IFERROR(IF(AND(Q11="Impacto",Q12="Impacto"),(AA11-(+AA11*T12)),IF(AND(Q11="Probabilidad",Q12="Impacto"),(AA10-(+AA10*T12)),IF(Q12="Probabilidad",AA11,""))),"")</f>
        <v/>
      </c>
      <c r="AB12" s="54" t="str">
        <f>IFERROR(IF(OR(AND(X12="Muy Baja",Z12="Leve"),AND(X12="Muy Baja",Z12="Menor"),AND(X12="Baja",Z12="Leve")),"Bajo",IF(OR(AND(X12="Muy baja",Z12="Moderado"),AND(X12="Baja",Z12="Menor"),AND(X12="Baja",Z12="Moderado"),AND(X12="Media",Z12="Leve"),AND(X12="Media",Z12="Menor"),AND(X12="Media",Z12="Moderado"),AND(X12="Alta",Z12="Leve"),AND(X12="Alta",Z12="Menor")),"Moderado",IF(OR(AND(X12="Muy Baja",Z12="Mayor"),AND(X12="Baja",Z12="Mayor"),AND(X12="Media",Z12="Mayor"),AND(X12="Alta",Z12="Moderado"),AND(X12="Alta",Z12="Mayor"),AND(X12="Muy Alta",Z12="Leve"),AND(X12="Muy Alta",Z12="Menor"),AND(X12="Muy Alta",Z12="Moderado"),AND(X12="Muy Alta",Z12="Mayor")),"Alto",IF(OR(AND(X12="Muy Baja",Z12="Catastrófico"),AND(X12="Baja",Z12="Catastrófico"),AND(X12="Media",Z12="Catastrófico"),AND(X12="Alta",Z12="Catastrófico"),AND(X12="Muy Alta",Z12="Catastrófico")),"Extremo","")))),"")</f>
        <v/>
      </c>
      <c r="AC12" s="50"/>
      <c r="AD12" s="55"/>
      <c r="AE12" s="56"/>
      <c r="AF12" s="57"/>
      <c r="AG12" s="57"/>
      <c r="AH12" s="55"/>
      <c r="AI12" s="81"/>
      <c r="AJ12" s="86"/>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row>
    <row r="13" spans="1:67" ht="151.5" hidden="1" customHeight="1" x14ac:dyDescent="0.3">
      <c r="A13" s="99"/>
      <c r="B13" s="102"/>
      <c r="C13" s="102"/>
      <c r="D13" s="98"/>
      <c r="E13" s="98"/>
      <c r="F13" s="98"/>
      <c r="G13" s="98"/>
      <c r="H13" s="98"/>
      <c r="I13" s="94"/>
      <c r="J13" s="100"/>
      <c r="K13" s="101"/>
      <c r="L13" s="96"/>
      <c r="M13" s="97"/>
      <c r="N13" s="95"/>
      <c r="O13" s="88">
        <v>5</v>
      </c>
      <c r="P13" s="48"/>
      <c r="Q13" s="49" t="str">
        <f t="shared" si="5"/>
        <v/>
      </c>
      <c r="R13" s="50"/>
      <c r="S13" s="50"/>
      <c r="T13" s="51" t="str">
        <f t="shared" si="0"/>
        <v/>
      </c>
      <c r="U13" s="50"/>
      <c r="V13" s="50"/>
      <c r="W13" s="52" t="str">
        <f>IFERROR(IF(AND(Q12="Probabilidad",Q13="Probabilidad"),(Y12-(+Y12*T13)),IF(AND(Q12="Impacto",Q13="Probabilidad"),(Y11-(+Y11*T13)),IF(Q13="Impacto",Y12,""))),"")</f>
        <v/>
      </c>
      <c r="X13" s="53" t="str">
        <f t="shared" si="1"/>
        <v/>
      </c>
      <c r="Y13" s="51" t="str">
        <f t="shared" si="2"/>
        <v/>
      </c>
      <c r="Z13" s="53" t="str">
        <f t="shared" si="3"/>
        <v/>
      </c>
      <c r="AA13" s="51" t="str">
        <f>IFERROR(IF(AND(Q12="Impacto",Q13="Impacto"),(AA12-(+AA12*T13)),IF(AND(Q12="Probabilidad",Q13="Impacto"),(AA11-(+AA11*T13)),IF(Q13="Probabilidad",AA12,""))),"")</f>
        <v/>
      </c>
      <c r="AB13" s="54" t="str">
        <f t="shared" si="4"/>
        <v/>
      </c>
      <c r="AC13" s="50"/>
      <c r="AD13" s="55"/>
      <c r="AE13" s="56"/>
      <c r="AF13" s="57"/>
      <c r="AG13" s="57"/>
      <c r="AH13" s="55"/>
      <c r="AI13" s="81"/>
      <c r="AJ13" s="86"/>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row>
    <row r="14" spans="1:67" ht="151.5" hidden="1" customHeight="1" x14ac:dyDescent="0.3">
      <c r="A14" s="99"/>
      <c r="B14" s="102"/>
      <c r="C14" s="102"/>
      <c r="D14" s="98"/>
      <c r="E14" s="98"/>
      <c r="F14" s="98"/>
      <c r="G14" s="98"/>
      <c r="H14" s="98"/>
      <c r="I14" s="94"/>
      <c r="J14" s="100"/>
      <c r="K14" s="101"/>
      <c r="L14" s="96"/>
      <c r="M14" s="97"/>
      <c r="N14" s="95"/>
      <c r="O14" s="88">
        <v>6</v>
      </c>
      <c r="P14" s="48"/>
      <c r="Q14" s="49" t="str">
        <f t="shared" si="5"/>
        <v/>
      </c>
      <c r="R14" s="50"/>
      <c r="S14" s="50"/>
      <c r="T14" s="51" t="str">
        <f t="shared" si="0"/>
        <v/>
      </c>
      <c r="U14" s="50"/>
      <c r="V14" s="50"/>
      <c r="W14" s="52" t="str">
        <f>IFERROR(IF(AND(Q13="Probabilidad",Q14="Probabilidad"),(Y13-(+Y13*T14)),IF(AND(Q13="Impacto",Q14="Probabilidad"),(Y12-(+Y12*T14)),IF(Q14="Impacto",Y13,""))),"")</f>
        <v/>
      </c>
      <c r="X14" s="53" t="str">
        <f t="shared" si="1"/>
        <v/>
      </c>
      <c r="Y14" s="51" t="str">
        <f t="shared" si="2"/>
        <v/>
      </c>
      <c r="Z14" s="53" t="str">
        <f t="shared" si="3"/>
        <v/>
      </c>
      <c r="AA14" s="51" t="str">
        <f>IFERROR(IF(AND(Q13="Impacto",Q14="Impacto"),(AA13-(+AA13*T14)),IF(AND(Q13="Probabilidad",Q14="Impacto"),(AA12-(+AA12*T14)),IF(Q14="Probabilidad",AA13,""))),"")</f>
        <v/>
      </c>
      <c r="AB14" s="54" t="str">
        <f t="shared" si="4"/>
        <v/>
      </c>
      <c r="AC14" s="50"/>
      <c r="AD14" s="55"/>
      <c r="AE14" s="56"/>
      <c r="AF14" s="57"/>
      <c r="AG14" s="57"/>
      <c r="AH14" s="55"/>
      <c r="AI14" s="81"/>
      <c r="AJ14" s="86"/>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row>
    <row r="15" spans="1:67" ht="151.5" customHeight="1" x14ac:dyDescent="0.3">
      <c r="A15" s="99">
        <v>2</v>
      </c>
      <c r="B15" s="102" t="s">
        <v>133</v>
      </c>
      <c r="C15" s="102" t="s">
        <v>138</v>
      </c>
      <c r="D15" s="98" t="s">
        <v>96</v>
      </c>
      <c r="E15" s="72" t="s">
        <v>173</v>
      </c>
      <c r="F15" s="72" t="s">
        <v>174</v>
      </c>
      <c r="G15" s="98" t="s">
        <v>168</v>
      </c>
      <c r="H15" s="98" t="s">
        <v>89</v>
      </c>
      <c r="I15" s="94" t="s">
        <v>163</v>
      </c>
      <c r="J15" s="100">
        <v>300</v>
      </c>
      <c r="K15" s="101" t="str">
        <f>IF(J15&lt;=0,"",IF(J15&lt;=2,"Muy Baja",IF(J15&lt;=24,"Baja",IF(J15&lt;=500,"Media",IF(J15&lt;=5000,"Alta","Muy Alta")))))</f>
        <v>Media</v>
      </c>
      <c r="L15" s="96">
        <f>IF(K15="","",IF(K15="Muy Baja",0.2,IF(K15="Baja",0.4,IF(K15="Media",0.6,IF(K15="Alta",0.8,IF(K15="Muy Alta",1,))))))</f>
        <v>0.6</v>
      </c>
      <c r="M15" s="97" t="s">
        <v>5</v>
      </c>
      <c r="N15" s="95" t="s">
        <v>154</v>
      </c>
      <c r="O15" s="88">
        <v>1</v>
      </c>
      <c r="P15" s="73" t="s">
        <v>175</v>
      </c>
      <c r="Q15" s="66" t="str">
        <f>IF(OR(R15="Preventivo",R15="Detectivo"),"Probabilidad",IF(R15="Correctivo","Impacto",""))</f>
        <v>Probabilidad</v>
      </c>
      <c r="R15" s="67" t="s">
        <v>12</v>
      </c>
      <c r="S15" s="67" t="s">
        <v>7</v>
      </c>
      <c r="T15" s="68" t="str">
        <f>IF(AND(R15="Preventivo",S15="Automático"),"50%",IF(AND(R15="Preventivo",S15="Manual"),"40%",IF(AND(R15="Detectivo",S15="Automático"),"40%",IF(AND(R15="Detectivo",S15="Manual"),"30%",IF(AND(R15="Correctivo",S15="Automático"),"35%",IF(AND(R15="Correctivo",S15="Manual"),"25%",""))))))</f>
        <v>40%</v>
      </c>
      <c r="U15" s="67" t="s">
        <v>18</v>
      </c>
      <c r="V15" s="67" t="s">
        <v>83</v>
      </c>
      <c r="W15" s="69">
        <f>IFERROR(IF(Q15="Probabilidad",(L15-(+L15*T15)),IF(Q15="Impacto",L15,"")),"")</f>
        <v>0.36</v>
      </c>
      <c r="X15" s="70" t="str">
        <f>IFERROR(IF(W15="","",IF(W15&lt;=0.2,"Muy Baja",IF(W15&lt;=0.4,"Baja",IF(W15&lt;=0.6,"Media",IF(W15&lt;=0.8,"Alta","Muy Alta"))))),"")</f>
        <v>Baja</v>
      </c>
      <c r="Y15" s="68">
        <f>+W15</f>
        <v>0.36</v>
      </c>
      <c r="Z15" s="70" t="s">
        <v>176</v>
      </c>
      <c r="AA15" s="68" t="str">
        <f>IFERROR(IF(Q15="Impacto",(#REF!-(+#REF!*T15)),IF(Q15="Probabilidad",#REF!,"")),"")</f>
        <v/>
      </c>
      <c r="AB15" s="71" t="str">
        <f>IFERROR(IF(OR(AND(X15="Muy Baja",Z15="Leve"),AND(X15="Muy Baja",Z15="Menor"),AND(X15="Baja",Z15="Leve")),"Bajo",IF(OR(AND(X15="Muy baja",Z15="Moderado"),AND(X15="Baja",Z15="Menor"),AND(X15="Baja",Z15="Moderado"),AND(X15="Media",Z15="Leve"),AND(X15="Media",Z15="Menor"),AND(X15="Media",Z15="Moderado"),AND(X15="Alta",Z15="Leve"),AND(X15="Alta",Z15="Menor")),"Moderado",IF(OR(AND(X15="Muy Baja",Z15="Mayor"),AND(X15="Baja",Z15="Mayor"),AND(X15="Media",Z15="Mayor"),AND(X15="Alta",Z15="Moderado"),AND(X15="Alta",Z15="Mayor"),AND(X15="Muy Alta",Z15="Leve"),AND(X15="Muy Alta",Z15="Menor"),AND(X15="Muy Alta",Z15="Moderado"),AND(X15="Muy Alta",Z15="Mayor")),"Alto",IF(OR(AND(X15="Muy Baja",Z15="Catastrófico"),AND(X15="Baja",Z15="Catastrófico"),AND(X15="Media",Z15="Catastrófico"),AND(X15="Alta",Z15="Catastrófico"),AND(X15="Muy Alta",Z15="Catastrófico")),"Extremo","")))),"")</f>
        <v>Alto</v>
      </c>
      <c r="AC15" s="67" t="s">
        <v>159</v>
      </c>
      <c r="AD15" s="73" t="s">
        <v>177</v>
      </c>
      <c r="AE15" s="74" t="s">
        <v>194</v>
      </c>
      <c r="AF15" s="83">
        <v>44469</v>
      </c>
      <c r="AI15" s="81"/>
      <c r="AJ15" s="87"/>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row>
    <row r="16" spans="1:67" ht="151.5" hidden="1" customHeight="1" x14ac:dyDescent="0.3">
      <c r="A16" s="99"/>
      <c r="B16" s="102"/>
      <c r="C16" s="102"/>
      <c r="D16" s="98"/>
      <c r="E16" s="98" t="s">
        <v>173</v>
      </c>
      <c r="F16" s="98" t="s">
        <v>174</v>
      </c>
      <c r="G16" s="98"/>
      <c r="H16" s="98"/>
      <c r="I16" s="94"/>
      <c r="J16" s="100"/>
      <c r="K16" s="101"/>
      <c r="L16" s="96"/>
      <c r="M16" s="97"/>
      <c r="N16" s="95"/>
      <c r="O16" s="88">
        <v>2</v>
      </c>
      <c r="P16" s="77"/>
      <c r="Q16" s="49" t="str">
        <f>IF(OR(R16="Preventivo",R16="Detectivo"),"Probabilidad",IF(R16="Correctivo","Impacto",""))</f>
        <v/>
      </c>
      <c r="R16" s="50"/>
      <c r="S16" s="50"/>
      <c r="T16" s="51" t="str">
        <f t="shared" ref="T16:T20" si="6">IF(AND(R16="Preventivo",S16="Automático"),"50%",IF(AND(R16="Preventivo",S16="Manual"),"40%",IF(AND(R16="Detectivo",S16="Automático"),"40%",IF(AND(R16="Detectivo",S16="Manual"),"30%",IF(AND(R16="Correctivo",S16="Automático"),"35%",IF(AND(R16="Correctivo",S16="Manual"),"25%",""))))))</f>
        <v/>
      </c>
      <c r="U16" s="50"/>
      <c r="V16" s="50"/>
      <c r="W16" s="52" t="str">
        <f>IFERROR(IF(AND(Q15="Probabilidad",Q16="Probabilidad"),(Y15-(+Y15*T16)),IF(Q16="Probabilidad",(L15-(+L15*T16)),IF(Q16="Impacto",Y15,""))),"")</f>
        <v/>
      </c>
      <c r="X16" s="53" t="str">
        <f t="shared" si="1"/>
        <v/>
      </c>
      <c r="Y16" s="51" t="str">
        <f t="shared" ref="Y16:Y20" si="7">+W16</f>
        <v/>
      </c>
      <c r="Z16" s="53" t="str">
        <f t="shared" si="3"/>
        <v/>
      </c>
      <c r="AA16" s="51" t="str">
        <f>IFERROR(IF(AND(Q15="Impacto",Q16="Impacto"),(AA9-(+AA9*T16)),IF(Q16="Impacto",(#REF!-(+#REF!*T16)),IF(Q16="Probabilidad",AA9,""))),"")</f>
        <v/>
      </c>
      <c r="AB16" s="54" t="str">
        <f t="shared" ref="AB16:AB17" si="8">IFERROR(IF(OR(AND(X16="Muy Baja",Z16="Leve"),AND(X16="Muy Baja",Z16="Menor"),AND(X16="Baja",Z16="Leve")),"Bajo",IF(OR(AND(X16="Muy baja",Z16="Moderado"),AND(X16="Baja",Z16="Menor"),AND(X16="Baja",Z16="Moderado"),AND(X16="Media",Z16="Leve"),AND(X16="Media",Z16="Menor"),AND(X16="Media",Z16="Moderado"),AND(X16="Alta",Z16="Leve"),AND(X16="Alta",Z16="Menor")),"Moderado",IF(OR(AND(X16="Muy Baja",Z16="Mayor"),AND(X16="Baja",Z16="Mayor"),AND(X16="Media",Z16="Mayor"),AND(X16="Alta",Z16="Moderado"),AND(X16="Alta",Z16="Mayor"),AND(X16="Muy Alta",Z16="Leve"),AND(X16="Muy Alta",Z16="Menor"),AND(X16="Muy Alta",Z16="Moderado"),AND(X16="Muy Alta",Z16="Mayor")),"Alto",IF(OR(AND(X16="Muy Baja",Z16="Catastrófico"),AND(X16="Baja",Z16="Catastrófico"),AND(X16="Media",Z16="Catastrófico"),AND(X16="Alta",Z16="Catastrófico"),AND(X16="Muy Alta",Z16="Catastrófico")),"Extremo","")))),"")</f>
        <v/>
      </c>
      <c r="AC16" s="50"/>
      <c r="AD16" s="55"/>
      <c r="AE16" s="56"/>
      <c r="AF16" s="57"/>
      <c r="AG16" s="57"/>
      <c r="AH16" s="55"/>
      <c r="AI16" s="81"/>
      <c r="AJ16" s="86"/>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row>
    <row r="17" spans="1:67" ht="151.5" hidden="1" customHeight="1" x14ac:dyDescent="0.3">
      <c r="A17" s="99"/>
      <c r="B17" s="102"/>
      <c r="C17" s="102"/>
      <c r="D17" s="98"/>
      <c r="E17" s="98" t="s">
        <v>173</v>
      </c>
      <c r="F17" s="98" t="s">
        <v>174</v>
      </c>
      <c r="G17" s="98"/>
      <c r="H17" s="98"/>
      <c r="I17" s="94"/>
      <c r="J17" s="100"/>
      <c r="K17" s="101"/>
      <c r="L17" s="96"/>
      <c r="M17" s="97"/>
      <c r="N17" s="95"/>
      <c r="O17" s="88">
        <v>3</v>
      </c>
      <c r="P17" s="58"/>
      <c r="Q17" s="49" t="str">
        <f>IF(OR(R17="Preventivo",R17="Detectivo"),"Probabilidad",IF(R17="Correctivo","Impacto",""))</f>
        <v/>
      </c>
      <c r="R17" s="50"/>
      <c r="S17" s="50"/>
      <c r="T17" s="51" t="str">
        <f t="shared" si="6"/>
        <v/>
      </c>
      <c r="U17" s="50"/>
      <c r="V17" s="50"/>
      <c r="W17" s="52" t="str">
        <f>IFERROR(IF(AND(Q16="Probabilidad",Q17="Probabilidad"),(Y16-(+Y16*T17)),IF(AND(Q16="Impacto",Q17="Probabilidad"),(Y15-(+Y15*T17)),IF(Q17="Impacto",Y16,""))),"")</f>
        <v/>
      </c>
      <c r="X17" s="53" t="str">
        <f t="shared" si="1"/>
        <v/>
      </c>
      <c r="Y17" s="51" t="str">
        <f t="shared" si="7"/>
        <v/>
      </c>
      <c r="Z17" s="53" t="str">
        <f t="shared" si="3"/>
        <v/>
      </c>
      <c r="AA17" s="51" t="str">
        <f>IFERROR(IF(AND(Q16="Impacto",Q17="Impacto"),(AA16-(+AA16*T17)),IF(AND(Q16="Probabilidad",Q17="Impacto"),(AA15-(+AA15*T17)),IF(Q17="Probabilidad",AA16,""))),"")</f>
        <v/>
      </c>
      <c r="AB17" s="54" t="str">
        <f t="shared" si="8"/>
        <v/>
      </c>
      <c r="AC17" s="50"/>
      <c r="AD17" s="55"/>
      <c r="AE17" s="56"/>
      <c r="AF17" s="57"/>
      <c r="AG17" s="57"/>
      <c r="AH17" s="55"/>
      <c r="AI17" s="81"/>
      <c r="AJ17" s="86"/>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row>
    <row r="18" spans="1:67" ht="151.5" hidden="1" customHeight="1" x14ac:dyDescent="0.3">
      <c r="A18" s="99"/>
      <c r="B18" s="102"/>
      <c r="C18" s="102"/>
      <c r="D18" s="98"/>
      <c r="E18" s="98" t="s">
        <v>173</v>
      </c>
      <c r="F18" s="98" t="s">
        <v>174</v>
      </c>
      <c r="G18" s="98"/>
      <c r="H18" s="98"/>
      <c r="I18" s="94"/>
      <c r="J18" s="100"/>
      <c r="K18" s="101"/>
      <c r="L18" s="96"/>
      <c r="M18" s="97"/>
      <c r="N18" s="95"/>
      <c r="O18" s="88">
        <v>4</v>
      </c>
      <c r="P18" s="77"/>
      <c r="Q18" s="49" t="str">
        <f t="shared" ref="Q18:Q20" si="9">IF(OR(R18="Preventivo",R18="Detectivo"),"Probabilidad",IF(R18="Correctivo","Impacto",""))</f>
        <v/>
      </c>
      <c r="R18" s="50"/>
      <c r="S18" s="50"/>
      <c r="T18" s="51" t="str">
        <f t="shared" si="6"/>
        <v/>
      </c>
      <c r="U18" s="50"/>
      <c r="V18" s="50"/>
      <c r="W18" s="52" t="str">
        <f>IFERROR(IF(AND(Q17="Probabilidad",Q18="Probabilidad"),(Y17-(+Y17*T18)),IF(AND(Q17="Impacto",Q18="Probabilidad"),(Y16-(+Y16*T18)),IF(Q18="Impacto",Y17,""))),"")</f>
        <v/>
      </c>
      <c r="X18" s="53" t="str">
        <f t="shared" si="1"/>
        <v/>
      </c>
      <c r="Y18" s="51" t="str">
        <f t="shared" si="7"/>
        <v/>
      </c>
      <c r="Z18" s="53" t="str">
        <f t="shared" si="3"/>
        <v/>
      </c>
      <c r="AA18" s="51" t="str">
        <f>IFERROR(IF(AND(Q17="Impacto",Q18="Impacto"),(AA17-(+AA17*T18)),IF(AND(Q17="Probabilidad",Q18="Impacto"),(AA16-(+AA16*T18)),IF(Q18="Probabilidad",AA17,""))),"")</f>
        <v/>
      </c>
      <c r="AB18" s="54" t="str">
        <f>IFERROR(IF(OR(AND(X18="Muy Baja",Z18="Leve"),AND(X18="Muy Baja",Z18="Menor"),AND(X18="Baja",Z18="Leve")),"Bajo",IF(OR(AND(X18="Muy baja",Z18="Moderado"),AND(X18="Baja",Z18="Menor"),AND(X18="Baja",Z18="Moderado"),AND(X18="Media",Z18="Leve"),AND(X18="Media",Z18="Menor"),AND(X18="Media",Z18="Moderado"),AND(X18="Alta",Z18="Leve"),AND(X18="Alta",Z18="Menor")),"Moderado",IF(OR(AND(X18="Muy Baja",Z18="Mayor"),AND(X18="Baja",Z18="Mayor"),AND(X18="Media",Z18="Mayor"),AND(X18="Alta",Z18="Moderado"),AND(X18="Alta",Z18="Mayor"),AND(X18="Muy Alta",Z18="Leve"),AND(X18="Muy Alta",Z18="Menor"),AND(X18="Muy Alta",Z18="Moderado"),AND(X18="Muy Alta",Z18="Mayor")),"Alto",IF(OR(AND(X18="Muy Baja",Z18="Catastrófico"),AND(X18="Baja",Z18="Catastrófico"),AND(X18="Media",Z18="Catastrófico"),AND(X18="Alta",Z18="Catastrófico"),AND(X18="Muy Alta",Z18="Catastrófico")),"Extremo","")))),"")</f>
        <v/>
      </c>
      <c r="AC18" s="50"/>
      <c r="AD18" s="55"/>
      <c r="AE18" s="56"/>
      <c r="AF18" s="57"/>
      <c r="AG18" s="57"/>
      <c r="AH18" s="55"/>
      <c r="AI18" s="81"/>
      <c r="AJ18" s="86"/>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row>
    <row r="19" spans="1:67" ht="151.5" hidden="1" customHeight="1" x14ac:dyDescent="0.3">
      <c r="A19" s="99"/>
      <c r="B19" s="102"/>
      <c r="C19" s="102"/>
      <c r="D19" s="98"/>
      <c r="E19" s="98" t="s">
        <v>173</v>
      </c>
      <c r="F19" s="98" t="s">
        <v>174</v>
      </c>
      <c r="G19" s="98"/>
      <c r="H19" s="98"/>
      <c r="I19" s="94"/>
      <c r="J19" s="100"/>
      <c r="K19" s="101"/>
      <c r="L19" s="96"/>
      <c r="M19" s="97"/>
      <c r="N19" s="95"/>
      <c r="O19" s="88">
        <v>5</v>
      </c>
      <c r="P19" s="77"/>
      <c r="Q19" s="49" t="str">
        <f t="shared" si="9"/>
        <v/>
      </c>
      <c r="R19" s="50"/>
      <c r="S19" s="50"/>
      <c r="T19" s="51" t="str">
        <f t="shared" si="6"/>
        <v/>
      </c>
      <c r="U19" s="50"/>
      <c r="V19" s="50"/>
      <c r="W19" s="52" t="str">
        <f>IFERROR(IF(AND(Q18="Probabilidad",Q19="Probabilidad"),(Y18-(+Y18*T19)),IF(AND(Q18="Impacto",Q19="Probabilidad"),(Y17-(+Y17*T19)),IF(Q19="Impacto",Y18,""))),"")</f>
        <v/>
      </c>
      <c r="X19" s="53" t="str">
        <f t="shared" si="1"/>
        <v/>
      </c>
      <c r="Y19" s="51" t="str">
        <f t="shared" si="7"/>
        <v/>
      </c>
      <c r="Z19" s="53" t="str">
        <f t="shared" si="3"/>
        <v/>
      </c>
      <c r="AA19" s="51" t="str">
        <f>IFERROR(IF(AND(Q18="Impacto",Q19="Impacto"),(AA18-(+AA18*T19)),IF(AND(Q18="Probabilidad",Q19="Impacto"),(AA17-(+AA17*T19)),IF(Q19="Probabilidad",AA18,""))),"")</f>
        <v/>
      </c>
      <c r="AB19" s="54" t="str">
        <f t="shared" ref="AB19:AB20" si="10">IFERROR(IF(OR(AND(X19="Muy Baja",Z19="Leve"),AND(X19="Muy Baja",Z19="Menor"),AND(X19="Baja",Z19="Leve")),"Bajo",IF(OR(AND(X19="Muy baja",Z19="Moderado"),AND(X19="Baja",Z19="Menor"),AND(X19="Baja",Z19="Moderado"),AND(X19="Media",Z19="Leve"),AND(X19="Media",Z19="Menor"),AND(X19="Media",Z19="Moderado"),AND(X19="Alta",Z19="Leve"),AND(X19="Alta",Z19="Menor")),"Moderado",IF(OR(AND(X19="Muy Baja",Z19="Mayor"),AND(X19="Baja",Z19="Mayor"),AND(X19="Media",Z19="Mayor"),AND(X19="Alta",Z19="Moderado"),AND(X19="Alta",Z19="Mayor"),AND(X19="Muy Alta",Z19="Leve"),AND(X19="Muy Alta",Z19="Menor"),AND(X19="Muy Alta",Z19="Moderado"),AND(X19="Muy Alta",Z19="Mayor")),"Alto",IF(OR(AND(X19="Muy Baja",Z19="Catastrófico"),AND(X19="Baja",Z19="Catastrófico"),AND(X19="Media",Z19="Catastrófico"),AND(X19="Alta",Z19="Catastrófico"),AND(X19="Muy Alta",Z19="Catastrófico")),"Extremo","")))),"")</f>
        <v/>
      </c>
      <c r="AC19" s="50"/>
      <c r="AD19" s="55"/>
      <c r="AE19" s="56"/>
      <c r="AF19" s="57"/>
      <c r="AG19" s="57"/>
      <c r="AH19" s="55"/>
      <c r="AI19" s="81"/>
      <c r="AJ19" s="86"/>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row>
    <row r="20" spans="1:67" ht="151.5" hidden="1" customHeight="1" x14ac:dyDescent="0.3">
      <c r="A20" s="99"/>
      <c r="B20" s="102"/>
      <c r="C20" s="102"/>
      <c r="D20" s="98"/>
      <c r="E20" s="98" t="s">
        <v>173</v>
      </c>
      <c r="F20" s="98" t="s">
        <v>174</v>
      </c>
      <c r="G20" s="98"/>
      <c r="H20" s="98"/>
      <c r="I20" s="94"/>
      <c r="J20" s="100"/>
      <c r="K20" s="101"/>
      <c r="L20" s="96"/>
      <c r="M20" s="97"/>
      <c r="N20" s="95"/>
      <c r="O20" s="88">
        <v>6</v>
      </c>
      <c r="P20" s="77"/>
      <c r="Q20" s="49" t="str">
        <f t="shared" si="9"/>
        <v/>
      </c>
      <c r="R20" s="50"/>
      <c r="S20" s="50"/>
      <c r="T20" s="51" t="str">
        <f t="shared" si="6"/>
        <v/>
      </c>
      <c r="U20" s="50"/>
      <c r="V20" s="50"/>
      <c r="W20" s="52" t="str">
        <f>IFERROR(IF(AND(Q19="Probabilidad",Q20="Probabilidad"),(Y19-(+Y19*T20)),IF(AND(Q19="Impacto",Q20="Probabilidad"),(Y18-(+Y18*T20)),IF(Q20="Impacto",Y19,""))),"")</f>
        <v/>
      </c>
      <c r="X20" s="53" t="str">
        <f t="shared" si="1"/>
        <v/>
      </c>
      <c r="Y20" s="51" t="str">
        <f t="shared" si="7"/>
        <v/>
      </c>
      <c r="Z20" s="53" t="str">
        <f t="shared" si="3"/>
        <v/>
      </c>
      <c r="AA20" s="51" t="str">
        <f>IFERROR(IF(AND(Q19="Impacto",Q20="Impacto"),(AA19-(+AA19*T20)),IF(AND(Q19="Probabilidad",Q20="Impacto"),(AA18-(+AA18*T20)),IF(Q20="Probabilidad",AA19,""))),"")</f>
        <v/>
      </c>
      <c r="AB20" s="54" t="str">
        <f t="shared" si="10"/>
        <v/>
      </c>
      <c r="AC20" s="50"/>
      <c r="AD20" s="55"/>
      <c r="AE20" s="56"/>
      <c r="AF20" s="57"/>
      <c r="AG20" s="57"/>
      <c r="AH20" s="55"/>
      <c r="AI20" s="81"/>
      <c r="AJ20" s="86"/>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row>
    <row r="21" spans="1:67" ht="181.5" customHeight="1" x14ac:dyDescent="0.3">
      <c r="A21" s="99">
        <v>3</v>
      </c>
      <c r="B21" s="102" t="s">
        <v>133</v>
      </c>
      <c r="C21" s="102" t="s">
        <v>132</v>
      </c>
      <c r="D21" s="98" t="s">
        <v>96</v>
      </c>
      <c r="E21" s="72" t="s">
        <v>178</v>
      </c>
      <c r="F21" s="72" t="s">
        <v>174</v>
      </c>
      <c r="G21" s="72" t="s">
        <v>168</v>
      </c>
      <c r="H21" s="98" t="s">
        <v>87</v>
      </c>
      <c r="I21" s="94" t="s">
        <v>179</v>
      </c>
      <c r="J21" s="100">
        <v>3000</v>
      </c>
      <c r="K21" s="101" t="str">
        <f>IF(J21&lt;=0,"",IF(J21&lt;=2,"Muy Baja",IF(J21&lt;=24,"Baja",IF(J21&lt;=500,"Media",IF(J21&lt;=5000,"Alta","Muy Alta")))))</f>
        <v>Alta</v>
      </c>
      <c r="L21" s="96">
        <f>IF(K21="","",IF(K21="Muy Baja",0.2,IF(K21="Baja",0.4,IF(K21="Media",0.6,IF(K21="Alta",0.8,IF(K21="Muy Alta",1,))))))</f>
        <v>0.8</v>
      </c>
      <c r="M21" s="97" t="s">
        <v>5</v>
      </c>
      <c r="N21" s="95" t="s">
        <v>154</v>
      </c>
      <c r="O21" s="88">
        <v>1</v>
      </c>
      <c r="P21" s="73" t="s">
        <v>180</v>
      </c>
      <c r="Q21" s="66" t="str">
        <f>IF(OR(R21="Preventivo",R21="Detectivo"),"Probabilidad",IF(R21="Correctivo","Impacto",""))</f>
        <v>Probabilidad</v>
      </c>
      <c r="R21" s="67" t="s">
        <v>12</v>
      </c>
      <c r="S21" s="67" t="s">
        <v>7</v>
      </c>
      <c r="T21" s="68" t="str">
        <f>IF(AND(R21="Preventivo",S21="Automático"),"50%",IF(AND(R21="Preventivo",S21="Manual"),"40%",IF(AND(R21="Detectivo",S21="Automático"),"40%",IF(AND(R21="Detectivo",S21="Manual"),"30%",IF(AND(R21="Correctivo",S21="Automático"),"35%",IF(AND(R21="Correctivo",S21="Manual"),"25%",""))))))</f>
        <v>40%</v>
      </c>
      <c r="U21" s="67" t="s">
        <v>18</v>
      </c>
      <c r="V21" s="67" t="s">
        <v>84</v>
      </c>
      <c r="W21" s="69">
        <f>IFERROR(IF(Q21="Probabilidad",(L21-(+L21*T21)),IF(Q21="Impacto",L21,"")),"")</f>
        <v>0.48</v>
      </c>
      <c r="X21" s="70" t="str">
        <f>IFERROR(IF(W21="","",IF(W21&lt;=0.2,"Muy Baja",IF(W21&lt;=0.4,"Baja",IF(W21&lt;=0.6,"Media",IF(W21&lt;=0.8,"Alta","Muy Alta"))))),"")</f>
        <v>Media</v>
      </c>
      <c r="Y21" s="68">
        <f>+W21</f>
        <v>0.48</v>
      </c>
      <c r="Z21" s="70" t="s">
        <v>176</v>
      </c>
      <c r="AA21" s="68" t="str">
        <f>IFERROR(IF(Q21="Impacto",(#REF!-(+#REF!*T21)),IF(Q21="Probabilidad",#REF!,"")),"")</f>
        <v/>
      </c>
      <c r="AB21" s="71" t="str">
        <f>IFERROR(IF(OR(AND(X21="Muy Baja",Z21="Leve"),AND(X21="Muy Baja",Z21="Menor"),AND(X21="Baja",Z21="Leve")),"Bajo",IF(OR(AND(X21="Muy baja",Z21="Moderado"),AND(X21="Baja",Z21="Menor"),AND(X21="Baja",Z21="Moderado"),AND(X21="Media",Z21="Leve"),AND(X21="Media",Z21="Menor"),AND(X21="Media",Z21="Moderado"),AND(X21="Alta",Z21="Leve"),AND(X21="Alta",Z21="Menor")),"Moderado",IF(OR(AND(X21="Muy Baja",Z21="Mayor"),AND(X21="Baja",Z21="Mayor"),AND(X21="Media",Z21="Mayor"),AND(X21="Alta",Z21="Moderado"),AND(X21="Alta",Z21="Mayor"),AND(X21="Muy Alta",Z21="Leve"),AND(X21="Muy Alta",Z21="Menor"),AND(X21="Muy Alta",Z21="Moderado"),AND(X21="Muy Alta",Z21="Mayor")),"Alto",IF(OR(AND(X21="Muy Baja",Z21="Catastrófico"),AND(X21="Baja",Z21="Catastrófico"),AND(X21="Media",Z21="Catastrófico"),AND(X21="Alta",Z21="Catastrófico"),AND(X21="Muy Alta",Z21="Catastrófico")),"Extremo","")))),"")</f>
        <v>Alto</v>
      </c>
      <c r="AC21" s="67" t="s">
        <v>159</v>
      </c>
      <c r="AD21" s="73" t="s">
        <v>181</v>
      </c>
      <c r="AE21" s="74" t="s">
        <v>195</v>
      </c>
      <c r="AF21" s="75" t="s">
        <v>182</v>
      </c>
      <c r="AG21" s="57"/>
      <c r="AH21" s="55"/>
      <c r="AI21" s="81"/>
      <c r="AJ21" s="86"/>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row>
    <row r="22" spans="1:67" ht="151.5" hidden="1" customHeight="1" x14ac:dyDescent="0.3">
      <c r="A22" s="99"/>
      <c r="B22" s="102"/>
      <c r="C22" s="102"/>
      <c r="D22" s="98"/>
      <c r="E22" s="72" t="s">
        <v>178</v>
      </c>
      <c r="F22" s="72" t="s">
        <v>174</v>
      </c>
      <c r="G22" s="98" t="s">
        <v>168</v>
      </c>
      <c r="H22" s="98"/>
      <c r="I22" s="94"/>
      <c r="J22" s="100"/>
      <c r="K22" s="101"/>
      <c r="L22" s="96"/>
      <c r="M22" s="97"/>
      <c r="N22" s="95"/>
      <c r="O22" s="88">
        <v>2</v>
      </c>
      <c r="P22" s="77"/>
      <c r="Q22" s="49" t="str">
        <f>IF(OR(R22="Preventivo",R22="Detectivo"),"Probabilidad",IF(R22="Correctivo","Impacto",""))</f>
        <v/>
      </c>
      <c r="R22" s="50"/>
      <c r="S22" s="50"/>
      <c r="T22" s="51" t="str">
        <f t="shared" ref="T22:T26" si="11">IF(AND(R22="Preventivo",S22="Automático"),"50%",IF(AND(R22="Preventivo",S22="Manual"),"40%",IF(AND(R22="Detectivo",S22="Automático"),"40%",IF(AND(R22="Detectivo",S22="Manual"),"30%",IF(AND(R22="Correctivo",S22="Automático"),"35%",IF(AND(R22="Correctivo",S22="Manual"),"25%",""))))))</f>
        <v/>
      </c>
      <c r="U22" s="50"/>
      <c r="V22" s="50"/>
      <c r="W22" s="59" t="str">
        <f>IFERROR(IF(AND(Q21="Probabilidad",Q22="Probabilidad"),(Y21-(+Y21*T22)),IF(Q22="Probabilidad",(L21-(+L21*T22)),IF(Q22="Impacto",Y21,""))),"")</f>
        <v/>
      </c>
      <c r="X22" s="53" t="str">
        <f t="shared" si="1"/>
        <v/>
      </c>
      <c r="Y22" s="51" t="str">
        <f t="shared" ref="Y22:Y26" si="12">+W22</f>
        <v/>
      </c>
      <c r="Z22" s="53" t="str">
        <f t="shared" si="3"/>
        <v/>
      </c>
      <c r="AA22" s="51" t="str">
        <f>IFERROR(IF(AND(Q21="Impacto",Q22="Impacto"),(AA15-(+AA15*T22)),IF(Q22="Impacto",(#REF!-(+#REF!*T22)),IF(Q22="Probabilidad",AA15,""))),"")</f>
        <v/>
      </c>
      <c r="AB22" s="54" t="str">
        <f t="shared" ref="AB22:AB23" si="13">IFERROR(IF(OR(AND(X22="Muy Baja",Z22="Leve"),AND(X22="Muy Baja",Z22="Menor"),AND(X22="Baja",Z22="Leve")),"Bajo",IF(OR(AND(X22="Muy baja",Z22="Moderado"),AND(X22="Baja",Z22="Menor"),AND(X22="Baja",Z22="Moderado"),AND(X22="Media",Z22="Leve"),AND(X22="Media",Z22="Menor"),AND(X22="Media",Z22="Moderado"),AND(X22="Alta",Z22="Leve"),AND(X22="Alta",Z22="Menor")),"Moderado",IF(OR(AND(X22="Muy Baja",Z22="Mayor"),AND(X22="Baja",Z22="Mayor"),AND(X22="Media",Z22="Mayor"),AND(X22="Alta",Z22="Moderado"),AND(X22="Alta",Z22="Mayor"),AND(X22="Muy Alta",Z22="Leve"),AND(X22="Muy Alta",Z22="Menor"),AND(X22="Muy Alta",Z22="Moderado"),AND(X22="Muy Alta",Z22="Mayor")),"Alto",IF(OR(AND(X22="Muy Baja",Z22="Catastrófico"),AND(X22="Baja",Z22="Catastrófico"),AND(X22="Media",Z22="Catastrófico"),AND(X22="Alta",Z22="Catastrófico"),AND(X22="Muy Alta",Z22="Catastrófico")),"Extremo","")))),"")</f>
        <v/>
      </c>
      <c r="AC22" s="50"/>
      <c r="AD22" s="55"/>
      <c r="AE22" s="56"/>
      <c r="AF22" s="57"/>
      <c r="AG22" s="57"/>
      <c r="AH22" s="55"/>
      <c r="AI22" s="81"/>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row>
    <row r="23" spans="1:67" ht="151.5" hidden="1" customHeight="1" x14ac:dyDescent="0.3">
      <c r="A23" s="99"/>
      <c r="B23" s="102"/>
      <c r="C23" s="102"/>
      <c r="D23" s="98"/>
      <c r="E23" s="98" t="s">
        <v>178</v>
      </c>
      <c r="F23" s="98" t="s">
        <v>174</v>
      </c>
      <c r="G23" s="98" t="s">
        <v>168</v>
      </c>
      <c r="H23" s="98"/>
      <c r="I23" s="94"/>
      <c r="J23" s="100"/>
      <c r="K23" s="101"/>
      <c r="L23" s="96"/>
      <c r="M23" s="97"/>
      <c r="N23" s="95"/>
      <c r="O23" s="88">
        <v>3</v>
      </c>
      <c r="P23" s="58"/>
      <c r="Q23" s="49" t="str">
        <f>IF(OR(R23="Preventivo",R23="Detectivo"),"Probabilidad",IF(R23="Correctivo","Impacto",""))</f>
        <v/>
      </c>
      <c r="R23" s="50"/>
      <c r="S23" s="50"/>
      <c r="T23" s="51" t="str">
        <f t="shared" si="11"/>
        <v/>
      </c>
      <c r="U23" s="50"/>
      <c r="V23" s="50"/>
      <c r="W23" s="52" t="str">
        <f>IFERROR(IF(AND(Q22="Probabilidad",Q23="Probabilidad"),(Y22-(+Y22*T23)),IF(AND(Q22="Impacto",Q23="Probabilidad"),(Y21-(+Y21*T23)),IF(Q23="Impacto",Y22,""))),"")</f>
        <v/>
      </c>
      <c r="X23" s="53" t="str">
        <f t="shared" si="1"/>
        <v/>
      </c>
      <c r="Y23" s="51" t="str">
        <f t="shared" si="12"/>
        <v/>
      </c>
      <c r="Z23" s="53" t="str">
        <f t="shared" si="3"/>
        <v/>
      </c>
      <c r="AA23" s="51" t="str">
        <f>IFERROR(IF(AND(Q22="Impacto",Q23="Impacto"),(AA22-(+AA22*T23)),IF(AND(Q22="Probabilidad",Q23="Impacto"),(AA21-(+AA21*T23)),IF(Q23="Probabilidad",AA22,""))),"")</f>
        <v/>
      </c>
      <c r="AB23" s="54" t="str">
        <f t="shared" si="13"/>
        <v/>
      </c>
      <c r="AC23" s="50"/>
      <c r="AD23" s="55"/>
      <c r="AE23" s="56"/>
      <c r="AF23" s="57"/>
      <c r="AG23" s="57"/>
      <c r="AH23" s="55"/>
      <c r="AI23" s="81"/>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row>
    <row r="24" spans="1:67" ht="151.5" hidden="1" customHeight="1" x14ac:dyDescent="0.3">
      <c r="A24" s="99"/>
      <c r="B24" s="102"/>
      <c r="C24" s="102"/>
      <c r="D24" s="98"/>
      <c r="E24" s="98" t="s">
        <v>178</v>
      </c>
      <c r="F24" s="98" t="s">
        <v>174</v>
      </c>
      <c r="G24" s="98" t="s">
        <v>168</v>
      </c>
      <c r="H24" s="98"/>
      <c r="I24" s="94"/>
      <c r="J24" s="100"/>
      <c r="K24" s="101"/>
      <c r="L24" s="96"/>
      <c r="M24" s="97"/>
      <c r="N24" s="95"/>
      <c r="O24" s="88">
        <v>4</v>
      </c>
      <c r="P24" s="77"/>
      <c r="Q24" s="49" t="str">
        <f t="shared" ref="Q24:Q26" si="14">IF(OR(R24="Preventivo",R24="Detectivo"),"Probabilidad",IF(R24="Correctivo","Impacto",""))</f>
        <v/>
      </c>
      <c r="R24" s="50"/>
      <c r="S24" s="50"/>
      <c r="T24" s="51" t="str">
        <f t="shared" si="11"/>
        <v/>
      </c>
      <c r="U24" s="50"/>
      <c r="V24" s="50"/>
      <c r="W24" s="52" t="str">
        <f>IFERROR(IF(AND(Q23="Probabilidad",Q24="Probabilidad"),(Y23-(+Y23*T24)),IF(AND(Q23="Impacto",Q24="Probabilidad"),(Y22-(+Y22*T24)),IF(Q24="Impacto",Y23,""))),"")</f>
        <v/>
      </c>
      <c r="X24" s="53" t="str">
        <f t="shared" si="1"/>
        <v/>
      </c>
      <c r="Y24" s="51" t="str">
        <f t="shared" si="12"/>
        <v/>
      </c>
      <c r="Z24" s="53" t="str">
        <f t="shared" si="3"/>
        <v/>
      </c>
      <c r="AA24" s="51" t="str">
        <f>IFERROR(IF(AND(Q23="Impacto",Q24="Impacto"),(AA23-(+AA23*T24)),IF(AND(Q23="Probabilidad",Q24="Impacto"),(AA22-(+AA22*T24)),IF(Q24="Probabilidad",AA23,""))),"")</f>
        <v/>
      </c>
      <c r="AB24" s="54" t="str">
        <f>IFERROR(IF(OR(AND(X24="Muy Baja",Z24="Leve"),AND(X24="Muy Baja",Z24="Menor"),AND(X24="Baja",Z24="Leve")),"Bajo",IF(OR(AND(X24="Muy baja",Z24="Moderado"),AND(X24="Baja",Z24="Menor"),AND(X24="Baja",Z24="Moderado"),AND(X24="Media",Z24="Leve"),AND(X24="Media",Z24="Menor"),AND(X24="Media",Z24="Moderado"),AND(X24="Alta",Z24="Leve"),AND(X24="Alta",Z24="Menor")),"Moderado",IF(OR(AND(X24="Muy Baja",Z24="Mayor"),AND(X24="Baja",Z24="Mayor"),AND(X24="Media",Z24="Mayor"),AND(X24="Alta",Z24="Moderado"),AND(X24="Alta",Z24="Mayor"),AND(X24="Muy Alta",Z24="Leve"),AND(X24="Muy Alta",Z24="Menor"),AND(X24="Muy Alta",Z24="Moderado"),AND(X24="Muy Alta",Z24="Mayor")),"Alto",IF(OR(AND(X24="Muy Baja",Z24="Catastrófico"),AND(X24="Baja",Z24="Catastrófico"),AND(X24="Media",Z24="Catastrófico"),AND(X24="Alta",Z24="Catastrófico"),AND(X24="Muy Alta",Z24="Catastrófico")),"Extremo","")))),"")</f>
        <v/>
      </c>
      <c r="AC24" s="50"/>
      <c r="AD24" s="55"/>
      <c r="AE24" s="56"/>
      <c r="AF24" s="57"/>
      <c r="AG24" s="57"/>
      <c r="AH24" s="55"/>
      <c r="AI24" s="81"/>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row>
    <row r="25" spans="1:67" ht="151.5" hidden="1" customHeight="1" x14ac:dyDescent="0.3">
      <c r="A25" s="99"/>
      <c r="B25" s="102"/>
      <c r="C25" s="102"/>
      <c r="D25" s="98"/>
      <c r="E25" s="98" t="s">
        <v>178</v>
      </c>
      <c r="F25" s="98" t="s">
        <v>174</v>
      </c>
      <c r="G25" s="98" t="s">
        <v>168</v>
      </c>
      <c r="H25" s="98"/>
      <c r="I25" s="94"/>
      <c r="J25" s="100"/>
      <c r="K25" s="101"/>
      <c r="L25" s="96"/>
      <c r="M25" s="97"/>
      <c r="N25" s="95"/>
      <c r="O25" s="88">
        <v>5</v>
      </c>
      <c r="P25" s="77"/>
      <c r="Q25" s="49" t="str">
        <f t="shared" si="14"/>
        <v/>
      </c>
      <c r="R25" s="50"/>
      <c r="S25" s="50"/>
      <c r="T25" s="51" t="str">
        <f t="shared" si="11"/>
        <v/>
      </c>
      <c r="U25" s="50"/>
      <c r="V25" s="50"/>
      <c r="W25" s="52" t="str">
        <f>IFERROR(IF(AND(Q24="Probabilidad",Q25="Probabilidad"),(Y24-(+Y24*T25)),IF(AND(Q24="Impacto",Q25="Probabilidad"),(Y23-(+Y23*T25)),IF(Q25="Impacto",Y24,""))),"")</f>
        <v/>
      </c>
      <c r="X25" s="53" t="str">
        <f t="shared" si="1"/>
        <v/>
      </c>
      <c r="Y25" s="51" t="str">
        <f t="shared" si="12"/>
        <v/>
      </c>
      <c r="Z25" s="53" t="str">
        <f t="shared" si="3"/>
        <v/>
      </c>
      <c r="AA25" s="51" t="str">
        <f>IFERROR(IF(AND(Q24="Impacto",Q25="Impacto"),(AA24-(+AA24*T25)),IF(AND(Q24="Probabilidad",Q25="Impacto"),(AA23-(+AA23*T25)),IF(Q25="Probabilidad",AA24,""))),"")</f>
        <v/>
      </c>
      <c r="AB25" s="54" t="str">
        <f t="shared" ref="AB25:AB26" si="15">IFERROR(IF(OR(AND(X25="Muy Baja",Z25="Leve"),AND(X25="Muy Baja",Z25="Menor"),AND(X25="Baja",Z25="Leve")),"Bajo",IF(OR(AND(X25="Muy baja",Z25="Moderado"),AND(X25="Baja",Z25="Menor"),AND(X25="Baja",Z25="Moderado"),AND(X25="Media",Z25="Leve"),AND(X25="Media",Z25="Menor"),AND(X25="Media",Z25="Moderado"),AND(X25="Alta",Z25="Leve"),AND(X25="Alta",Z25="Menor")),"Moderado",IF(OR(AND(X25="Muy Baja",Z25="Mayor"),AND(X25="Baja",Z25="Mayor"),AND(X25="Media",Z25="Mayor"),AND(X25="Alta",Z25="Moderado"),AND(X25="Alta",Z25="Mayor"),AND(X25="Muy Alta",Z25="Leve"),AND(X25="Muy Alta",Z25="Menor"),AND(X25="Muy Alta",Z25="Moderado"),AND(X25="Muy Alta",Z25="Mayor")),"Alto",IF(OR(AND(X25="Muy Baja",Z25="Catastrófico"),AND(X25="Baja",Z25="Catastrófico"),AND(X25="Media",Z25="Catastrófico"),AND(X25="Alta",Z25="Catastrófico"),AND(X25="Muy Alta",Z25="Catastrófico")),"Extremo","")))),"")</f>
        <v/>
      </c>
      <c r="AC25" s="50"/>
      <c r="AD25" s="55"/>
      <c r="AE25" s="56"/>
      <c r="AF25" s="57"/>
      <c r="AG25" s="57"/>
      <c r="AH25" s="55"/>
      <c r="AI25" s="81"/>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row>
    <row r="26" spans="1:67" ht="151.5" hidden="1" customHeight="1" x14ac:dyDescent="0.3">
      <c r="A26" s="99"/>
      <c r="B26" s="102"/>
      <c r="C26" s="102"/>
      <c r="D26" s="98"/>
      <c r="E26" s="98" t="s">
        <v>178</v>
      </c>
      <c r="F26" s="98" t="s">
        <v>174</v>
      </c>
      <c r="G26" s="98" t="s">
        <v>168</v>
      </c>
      <c r="H26" s="98"/>
      <c r="I26" s="94"/>
      <c r="J26" s="100"/>
      <c r="K26" s="101"/>
      <c r="L26" s="96"/>
      <c r="M26" s="97"/>
      <c r="N26" s="95"/>
      <c r="O26" s="88">
        <v>6</v>
      </c>
      <c r="P26" s="77"/>
      <c r="Q26" s="49" t="str">
        <f t="shared" si="14"/>
        <v/>
      </c>
      <c r="R26" s="50"/>
      <c r="S26" s="50"/>
      <c r="T26" s="51" t="str">
        <f t="shared" si="11"/>
        <v/>
      </c>
      <c r="U26" s="50"/>
      <c r="V26" s="50"/>
      <c r="W26" s="52" t="str">
        <f>IFERROR(IF(AND(Q25="Probabilidad",Q26="Probabilidad"),(Y25-(+Y25*T26)),IF(AND(Q25="Impacto",Q26="Probabilidad"),(Y24-(+Y24*T26)),IF(Q26="Impacto",Y25,""))),"")</f>
        <v/>
      </c>
      <c r="X26" s="53" t="str">
        <f t="shared" si="1"/>
        <v/>
      </c>
      <c r="Y26" s="51" t="str">
        <f t="shared" si="12"/>
        <v/>
      </c>
      <c r="Z26" s="53" t="str">
        <f t="shared" si="3"/>
        <v/>
      </c>
      <c r="AA26" s="51" t="str">
        <f>IFERROR(IF(AND(Q25="Impacto",Q26="Impacto"),(AA25-(+AA25*T26)),IF(AND(Q25="Probabilidad",Q26="Impacto"),(AA24-(+AA24*T26)),IF(Q26="Probabilidad",AA25,""))),"")</f>
        <v/>
      </c>
      <c r="AB26" s="54" t="str">
        <f t="shared" si="15"/>
        <v/>
      </c>
      <c r="AC26" s="50"/>
      <c r="AD26" s="55"/>
      <c r="AE26" s="56"/>
      <c r="AF26" s="57"/>
      <c r="AG26" s="57"/>
      <c r="AH26" s="55"/>
      <c r="AI26" s="81"/>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row>
    <row r="27" spans="1:67" ht="151.5" hidden="1" customHeight="1" x14ac:dyDescent="0.3">
      <c r="A27" s="99"/>
      <c r="B27" s="102"/>
      <c r="C27" s="102"/>
      <c r="D27" s="98"/>
      <c r="E27" s="98"/>
      <c r="F27" s="98"/>
      <c r="G27" s="98"/>
      <c r="H27" s="98"/>
      <c r="I27" s="109"/>
      <c r="J27" s="100"/>
      <c r="K27" s="101"/>
      <c r="L27" s="96"/>
      <c r="M27" s="97"/>
      <c r="N27" s="95"/>
      <c r="O27" s="88">
        <v>2</v>
      </c>
      <c r="P27" s="77"/>
      <c r="Q27" s="49" t="str">
        <f>IF(OR(R27="Preventivo",R27="Detectivo"),"Probabilidad",IF(R27="Correctivo","Impacto",""))</f>
        <v/>
      </c>
      <c r="R27" s="50"/>
      <c r="S27" s="50"/>
      <c r="T27" s="51" t="str">
        <f t="shared" ref="T27:T31" si="16">IF(AND(R27="Preventivo",S27="Automático"),"50%",IF(AND(R27="Preventivo",S27="Manual"),"40%",IF(AND(R27="Detectivo",S27="Automático"),"40%",IF(AND(R27="Detectivo",S27="Manual"),"30%",IF(AND(R27="Correctivo",S27="Automático"),"35%",IF(AND(R27="Correctivo",S27="Manual"),"25%",""))))))</f>
        <v/>
      </c>
      <c r="U27" s="50"/>
      <c r="V27" s="50"/>
      <c r="W27" s="52" t="str">
        <f>IFERROR(IF(AND(#REF!="Probabilidad",Q27="Probabilidad"),(#REF!-(+#REF!*T27)),IF(Q27="Probabilidad",(#REF!-(+#REF!*T27)),IF(Q27="Impacto",#REF!,""))),"")</f>
        <v/>
      </c>
      <c r="X27" s="53" t="str">
        <f t="shared" si="1"/>
        <v/>
      </c>
      <c r="Y27" s="51" t="str">
        <f t="shared" ref="Y27:Y31" si="17">+W27</f>
        <v/>
      </c>
      <c r="Z27" s="53" t="str">
        <f t="shared" si="3"/>
        <v/>
      </c>
      <c r="AA27" s="51" t="str">
        <f>IFERROR(IF(AND(#REF!="Impacto",Q27="Impacto"),(AA21-(+AA21*T27)),IF(Q27="Impacto",(#REF!-(+#REF!*T27)),IF(Q27="Probabilidad",AA21,""))),"")</f>
        <v/>
      </c>
      <c r="AB27" s="54" t="str">
        <f t="shared" ref="AB27:AB28" si="18">IFERROR(IF(OR(AND(X27="Muy Baja",Z27="Leve"),AND(X27="Muy Baja",Z27="Menor"),AND(X27="Baja",Z27="Leve")),"Bajo",IF(OR(AND(X27="Muy baja",Z27="Moderado"),AND(X27="Baja",Z27="Menor"),AND(X27="Baja",Z27="Moderado"),AND(X27="Media",Z27="Leve"),AND(X27="Media",Z27="Menor"),AND(X27="Media",Z27="Moderado"),AND(X27="Alta",Z27="Leve"),AND(X27="Alta",Z27="Menor")),"Moderado",IF(OR(AND(X27="Muy Baja",Z27="Mayor"),AND(X27="Baja",Z27="Mayor"),AND(X27="Media",Z27="Mayor"),AND(X27="Alta",Z27="Moderado"),AND(X27="Alta",Z27="Mayor"),AND(X27="Muy Alta",Z27="Leve"),AND(X27="Muy Alta",Z27="Menor"),AND(X27="Muy Alta",Z27="Moderado"),AND(X27="Muy Alta",Z27="Mayor")),"Alto",IF(OR(AND(X27="Muy Baja",Z27="Catastrófico"),AND(X27="Baja",Z27="Catastrófico"),AND(X27="Media",Z27="Catastrófico"),AND(X27="Alta",Z27="Catastrófico"),AND(X27="Muy Alta",Z27="Catastrófico")),"Extremo","")))),"")</f>
        <v/>
      </c>
      <c r="AC27" s="50"/>
      <c r="AD27" s="55"/>
      <c r="AE27" s="56"/>
      <c r="AF27" s="57"/>
      <c r="AG27" s="57"/>
      <c r="AH27" s="55"/>
      <c r="AI27" s="81"/>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row>
    <row r="28" spans="1:67" ht="151.5" hidden="1" customHeight="1" x14ac:dyDescent="0.3">
      <c r="A28" s="99"/>
      <c r="B28" s="102"/>
      <c r="C28" s="102"/>
      <c r="D28" s="98"/>
      <c r="E28" s="98"/>
      <c r="F28" s="98"/>
      <c r="G28" s="98"/>
      <c r="H28" s="98"/>
      <c r="I28" s="109"/>
      <c r="J28" s="100"/>
      <c r="K28" s="101"/>
      <c r="L28" s="96"/>
      <c r="M28" s="97"/>
      <c r="N28" s="95"/>
      <c r="O28" s="88">
        <v>3</v>
      </c>
      <c r="P28" s="58"/>
      <c r="Q28" s="49" t="str">
        <f>IF(OR(R28="Preventivo",R28="Detectivo"),"Probabilidad",IF(R28="Correctivo","Impacto",""))</f>
        <v/>
      </c>
      <c r="R28" s="50"/>
      <c r="S28" s="50"/>
      <c r="T28" s="51" t="str">
        <f t="shared" si="16"/>
        <v/>
      </c>
      <c r="U28" s="50"/>
      <c r="V28" s="50"/>
      <c r="W28" s="52" t="str">
        <f>IFERROR(IF(AND(Q27="Probabilidad",Q28="Probabilidad"),(Y27-(+Y27*T28)),IF(AND(Q27="Impacto",Q28="Probabilidad"),(#REF!-(+#REF!*T28)),IF(Q28="Impacto",Y27,""))),"")</f>
        <v/>
      </c>
      <c r="X28" s="53" t="str">
        <f t="shared" si="1"/>
        <v/>
      </c>
      <c r="Y28" s="51" t="str">
        <f t="shared" si="17"/>
        <v/>
      </c>
      <c r="Z28" s="53" t="str">
        <f t="shared" si="3"/>
        <v/>
      </c>
      <c r="AA28" s="51" t="str">
        <f>IFERROR(IF(AND(Q27="Impacto",Q28="Impacto"),(AA27-(+AA27*T28)),IF(AND(Q27="Probabilidad",Q28="Impacto"),(#REF!-(+#REF!*T28)),IF(Q28="Probabilidad",AA27,""))),"")</f>
        <v/>
      </c>
      <c r="AB28" s="54" t="str">
        <f t="shared" si="18"/>
        <v/>
      </c>
      <c r="AC28" s="50"/>
      <c r="AD28" s="55"/>
      <c r="AE28" s="56"/>
      <c r="AF28" s="57"/>
      <c r="AG28" s="57"/>
      <c r="AH28" s="55"/>
      <c r="AI28" s="81"/>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row>
    <row r="29" spans="1:67" ht="151.5" hidden="1" customHeight="1" x14ac:dyDescent="0.3">
      <c r="A29" s="99"/>
      <c r="B29" s="102"/>
      <c r="C29" s="102"/>
      <c r="D29" s="98"/>
      <c r="E29" s="98"/>
      <c r="F29" s="98"/>
      <c r="G29" s="98"/>
      <c r="H29" s="98"/>
      <c r="I29" s="109"/>
      <c r="J29" s="100"/>
      <c r="K29" s="101"/>
      <c r="L29" s="96"/>
      <c r="M29" s="97"/>
      <c r="N29" s="95"/>
      <c r="O29" s="88">
        <v>4</v>
      </c>
      <c r="P29" s="77"/>
      <c r="Q29" s="49" t="str">
        <f t="shared" ref="Q29:Q31" si="19">IF(OR(R29="Preventivo",R29="Detectivo"),"Probabilidad",IF(R29="Correctivo","Impacto",""))</f>
        <v/>
      </c>
      <c r="R29" s="50"/>
      <c r="S29" s="50"/>
      <c r="T29" s="51" t="str">
        <f t="shared" si="16"/>
        <v/>
      </c>
      <c r="U29" s="50"/>
      <c r="V29" s="50"/>
      <c r="W29" s="52" t="str">
        <f>IFERROR(IF(AND(Q28="Probabilidad",Q29="Probabilidad"),(Y28-(+Y28*T29)),IF(AND(Q28="Impacto",Q29="Probabilidad"),(Y27-(+Y27*T29)),IF(Q29="Impacto",Y28,""))),"")</f>
        <v/>
      </c>
      <c r="X29" s="53" t="str">
        <f t="shared" si="1"/>
        <v/>
      </c>
      <c r="Y29" s="51" t="str">
        <f t="shared" si="17"/>
        <v/>
      </c>
      <c r="Z29" s="53" t="str">
        <f t="shared" si="3"/>
        <v/>
      </c>
      <c r="AA29" s="51" t="str">
        <f>IFERROR(IF(AND(Q28="Impacto",Q29="Impacto"),(AA28-(+AA28*T29)),IF(AND(Q28="Probabilidad",Q29="Impacto"),(AA27-(+AA27*T29)),IF(Q29="Probabilidad",AA28,""))),"")</f>
        <v/>
      </c>
      <c r="AB29" s="54" t="str">
        <f>IFERROR(IF(OR(AND(X29="Muy Baja",Z29="Leve"),AND(X29="Muy Baja",Z29="Menor"),AND(X29="Baja",Z29="Leve")),"Bajo",IF(OR(AND(X29="Muy baja",Z29="Moderado"),AND(X29="Baja",Z29="Menor"),AND(X29="Baja",Z29="Moderado"),AND(X29="Media",Z29="Leve"),AND(X29="Media",Z29="Menor"),AND(X29="Media",Z29="Moderado"),AND(X29="Alta",Z29="Leve"),AND(X29="Alta",Z29="Menor")),"Moderado",IF(OR(AND(X29="Muy Baja",Z29="Mayor"),AND(X29="Baja",Z29="Mayor"),AND(X29="Media",Z29="Mayor"),AND(X29="Alta",Z29="Moderado"),AND(X29="Alta",Z29="Mayor"),AND(X29="Muy Alta",Z29="Leve"),AND(X29="Muy Alta",Z29="Menor"),AND(X29="Muy Alta",Z29="Moderado"),AND(X29="Muy Alta",Z29="Mayor")),"Alto",IF(OR(AND(X29="Muy Baja",Z29="Catastrófico"),AND(X29="Baja",Z29="Catastrófico"),AND(X29="Media",Z29="Catastrófico"),AND(X29="Alta",Z29="Catastrófico"),AND(X29="Muy Alta",Z29="Catastrófico")),"Extremo","")))),"")</f>
        <v/>
      </c>
      <c r="AC29" s="50"/>
      <c r="AD29" s="55"/>
      <c r="AE29" s="56"/>
      <c r="AF29" s="57"/>
      <c r="AG29" s="57"/>
      <c r="AH29" s="55"/>
      <c r="AI29" s="81"/>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row>
    <row r="30" spans="1:67" ht="151.5" hidden="1" customHeight="1" x14ac:dyDescent="0.3">
      <c r="A30" s="99"/>
      <c r="B30" s="102"/>
      <c r="C30" s="102"/>
      <c r="D30" s="98"/>
      <c r="E30" s="98"/>
      <c r="F30" s="98"/>
      <c r="G30" s="98"/>
      <c r="H30" s="98"/>
      <c r="I30" s="109"/>
      <c r="J30" s="100"/>
      <c r="K30" s="101"/>
      <c r="L30" s="96"/>
      <c r="M30" s="97"/>
      <c r="N30" s="95"/>
      <c r="O30" s="88">
        <v>5</v>
      </c>
      <c r="P30" s="77"/>
      <c r="Q30" s="49" t="str">
        <f t="shared" si="19"/>
        <v/>
      </c>
      <c r="R30" s="50"/>
      <c r="S30" s="50"/>
      <c r="T30" s="51" t="str">
        <f t="shared" si="16"/>
        <v/>
      </c>
      <c r="U30" s="50"/>
      <c r="V30" s="50"/>
      <c r="W30" s="59" t="str">
        <f>IFERROR(IF(AND(Q29="Probabilidad",Q30="Probabilidad"),(Y29-(+Y29*T30)),IF(AND(Q29="Impacto",Q30="Probabilidad"),(Y28-(+Y28*T30)),IF(Q30="Impacto",Y29,""))),"")</f>
        <v/>
      </c>
      <c r="X30" s="53" t="str">
        <f>IFERROR(IF(W30="","",IF(W30&lt;=0.2,"Muy Baja",IF(W30&lt;=0.4,"Baja",IF(W30&lt;=0.6,"Media",IF(W30&lt;=0.8,"Alta","Muy Alta"))))),"")</f>
        <v/>
      </c>
      <c r="Y30" s="51" t="str">
        <f t="shared" si="17"/>
        <v/>
      </c>
      <c r="Z30" s="53" t="str">
        <f t="shared" si="3"/>
        <v/>
      </c>
      <c r="AA30" s="51" t="str">
        <f>IFERROR(IF(AND(Q29="Impacto",Q30="Impacto"),(AA29-(+AA29*T30)),IF(AND(Q29="Probabilidad",Q30="Impacto"),(AA28-(+AA28*T30)),IF(Q30="Probabilidad",AA29,""))),"")</f>
        <v/>
      </c>
      <c r="AB30" s="54" t="str">
        <f t="shared" ref="AB30:AB31" si="20">IFERROR(IF(OR(AND(X30="Muy Baja",Z30="Leve"),AND(X30="Muy Baja",Z30="Menor"),AND(X30="Baja",Z30="Leve")),"Bajo",IF(OR(AND(X30="Muy baja",Z30="Moderado"),AND(X30="Baja",Z30="Menor"),AND(X30="Baja",Z30="Moderado"),AND(X30="Media",Z30="Leve"),AND(X30="Media",Z30="Menor"),AND(X30="Media",Z30="Moderado"),AND(X30="Alta",Z30="Leve"),AND(X30="Alta",Z30="Menor")),"Moderado",IF(OR(AND(X30="Muy Baja",Z30="Mayor"),AND(X30="Baja",Z30="Mayor"),AND(X30="Media",Z30="Mayor"),AND(X30="Alta",Z30="Moderado"),AND(X30="Alta",Z30="Mayor"),AND(X30="Muy Alta",Z30="Leve"),AND(X30="Muy Alta",Z30="Menor"),AND(X30="Muy Alta",Z30="Moderado"),AND(X30="Muy Alta",Z30="Mayor")),"Alto",IF(OR(AND(X30="Muy Baja",Z30="Catastrófico"),AND(X30="Baja",Z30="Catastrófico"),AND(X30="Media",Z30="Catastrófico"),AND(X30="Alta",Z30="Catastrófico"),AND(X30="Muy Alta",Z30="Catastrófico")),"Extremo","")))),"")</f>
        <v/>
      </c>
      <c r="AC30" s="50"/>
      <c r="AD30" s="55"/>
      <c r="AE30" s="56"/>
      <c r="AF30" s="57"/>
      <c r="AG30" s="57"/>
      <c r="AH30" s="55"/>
      <c r="AI30" s="81"/>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row>
    <row r="31" spans="1:67" ht="151.5" hidden="1" customHeight="1" x14ac:dyDescent="0.3">
      <c r="A31" s="99"/>
      <c r="B31" s="102"/>
      <c r="C31" s="102"/>
      <c r="D31" s="98"/>
      <c r="E31" s="98"/>
      <c r="F31" s="98"/>
      <c r="G31" s="98"/>
      <c r="H31" s="98"/>
      <c r="I31" s="109"/>
      <c r="J31" s="100"/>
      <c r="K31" s="101"/>
      <c r="L31" s="96"/>
      <c r="M31" s="97"/>
      <c r="N31" s="95"/>
      <c r="O31" s="88">
        <v>6</v>
      </c>
      <c r="P31" s="77"/>
      <c r="Q31" s="49" t="str">
        <f t="shared" si="19"/>
        <v/>
      </c>
      <c r="R31" s="50"/>
      <c r="S31" s="50"/>
      <c r="T31" s="51" t="str">
        <f t="shared" si="16"/>
        <v/>
      </c>
      <c r="U31" s="50"/>
      <c r="V31" s="50"/>
      <c r="W31" s="52" t="str">
        <f>IFERROR(IF(AND(Q30="Probabilidad",Q31="Probabilidad"),(Y30-(+Y30*T31)),IF(AND(Q30="Impacto",Q31="Probabilidad"),(Y29-(+Y29*T31)),IF(Q31="Impacto",Y30,""))),"")</f>
        <v/>
      </c>
      <c r="X31" s="53" t="str">
        <f t="shared" si="1"/>
        <v/>
      </c>
      <c r="Y31" s="51" t="str">
        <f t="shared" si="17"/>
        <v/>
      </c>
      <c r="Z31" s="53" t="str">
        <f t="shared" si="3"/>
        <v/>
      </c>
      <c r="AA31" s="51" t="str">
        <f>IFERROR(IF(AND(Q30="Impacto",Q31="Impacto"),(AA30-(+AA30*T31)),IF(AND(Q30="Probabilidad",Q31="Impacto"),(AA29-(+AA29*T31)),IF(Q31="Probabilidad",AA30,""))),"")</f>
        <v/>
      </c>
      <c r="AB31" s="54" t="str">
        <f t="shared" si="20"/>
        <v/>
      </c>
      <c r="AC31" s="50"/>
      <c r="AD31" s="55"/>
      <c r="AE31" s="56"/>
      <c r="AF31" s="57"/>
      <c r="AG31" s="57"/>
      <c r="AH31" s="55"/>
      <c r="AI31" s="81"/>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row>
    <row r="32" spans="1:67" ht="151.5" customHeight="1" x14ac:dyDescent="0.3">
      <c r="A32" s="99">
        <v>4</v>
      </c>
      <c r="B32" s="102" t="s">
        <v>133</v>
      </c>
      <c r="C32" s="102" t="s">
        <v>134</v>
      </c>
      <c r="D32" s="98" t="s">
        <v>97</v>
      </c>
      <c r="E32" s="72" t="s">
        <v>183</v>
      </c>
      <c r="F32" s="72" t="s">
        <v>170</v>
      </c>
      <c r="G32" s="98" t="s">
        <v>168</v>
      </c>
      <c r="H32" s="98" t="s">
        <v>89</v>
      </c>
      <c r="I32" s="94" t="s">
        <v>164</v>
      </c>
      <c r="J32" s="100">
        <v>45</v>
      </c>
      <c r="K32" s="101" t="str">
        <f>IF(J32&lt;=0,"",IF(J32&lt;=2,"Muy Baja",IF(J32&lt;=24,"Baja",IF(J32&lt;=500,"Media",IF(J32&lt;=5000,"Alta","Muy Alta")))))</f>
        <v>Media</v>
      </c>
      <c r="L32" s="96">
        <f>IF(K32="","",IF(K32="Muy Baja",0.2,IF(K32="Baja",0.4,IF(K32="Media",0.6,IF(K32="Alta",0.8,IF(K32="Muy Alta",1,))))))</f>
        <v>0.6</v>
      </c>
      <c r="M32" s="97" t="s">
        <v>5</v>
      </c>
      <c r="N32" s="95" t="s">
        <v>154</v>
      </c>
      <c r="O32" s="88">
        <v>1</v>
      </c>
      <c r="P32" s="76" t="s">
        <v>184</v>
      </c>
      <c r="Q32" s="66" t="str">
        <f>IF(OR(R32="Preventivo",R32="Detectivo"),"Probabilidad",IF(R32="Correctivo","Impacto",""))</f>
        <v>Probabilidad</v>
      </c>
      <c r="R32" s="67" t="s">
        <v>12</v>
      </c>
      <c r="S32" s="67" t="s">
        <v>7</v>
      </c>
      <c r="T32" s="68" t="str">
        <f>IF(AND(R32="Preventivo",S32="Automático"),"50%",IF(AND(R32="Preventivo",S32="Manual"),"40%",IF(AND(R32="Detectivo",S32="Automático"),"40%",IF(AND(R32="Detectivo",S32="Manual"),"30%",IF(AND(R32="Correctivo",S32="Automático"),"35%",IF(AND(R32="Correctivo",S32="Manual"),"25%",""))))))</f>
        <v>40%</v>
      </c>
      <c r="U32" s="67" t="s">
        <v>18</v>
      </c>
      <c r="V32" s="67" t="s">
        <v>83</v>
      </c>
      <c r="W32" s="69">
        <f>IFERROR(IF(Q32="Probabilidad",(L32-(+L32*T32)),IF(Q32="Impacto",L32,"")),"")</f>
        <v>0.36</v>
      </c>
      <c r="X32" s="70" t="str">
        <f>IFERROR(IF(W32="","",IF(W32&lt;=0.2,"Muy Baja",IF(W32&lt;=0.4,"Baja",IF(W32&lt;=0.6,"Media",IF(W32&lt;=0.8,"Alta","Muy Alta"))))),"")</f>
        <v>Baja</v>
      </c>
      <c r="Y32" s="68">
        <f>+W32</f>
        <v>0.36</v>
      </c>
      <c r="Z32" s="70" t="s">
        <v>176</v>
      </c>
      <c r="AA32" s="68" t="str">
        <f>IFERROR(IF(Q32="Impacto",(#REF!-(+#REF!*T32)),IF(Q32="Probabilidad",#REF!,"")),"")</f>
        <v/>
      </c>
      <c r="AB32" s="71" t="s">
        <v>62</v>
      </c>
      <c r="AC32" s="67" t="s">
        <v>159</v>
      </c>
      <c r="AD32" s="73" t="s">
        <v>196</v>
      </c>
      <c r="AE32" s="78" t="s">
        <v>185</v>
      </c>
      <c r="AF32" s="75" t="s">
        <v>182</v>
      </c>
      <c r="AG32" s="57"/>
      <c r="AH32" s="55"/>
      <c r="AI32" s="81"/>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row>
    <row r="33" spans="1:67" ht="151.5" hidden="1" customHeight="1" x14ac:dyDescent="0.3">
      <c r="A33" s="99"/>
      <c r="B33" s="102"/>
      <c r="C33" s="102"/>
      <c r="D33" s="98"/>
      <c r="E33" s="98" t="s">
        <v>183</v>
      </c>
      <c r="F33" s="98" t="s">
        <v>170</v>
      </c>
      <c r="G33" s="98"/>
      <c r="H33" s="98"/>
      <c r="I33" s="94"/>
      <c r="J33" s="100"/>
      <c r="K33" s="101"/>
      <c r="L33" s="96"/>
      <c r="M33" s="97"/>
      <c r="N33" s="95"/>
      <c r="O33" s="88">
        <v>2</v>
      </c>
      <c r="P33" s="77"/>
      <c r="Q33" s="49" t="str">
        <f>IF(OR(R33="Preventivo",R33="Detectivo"),"Probabilidad",IF(R33="Correctivo","Impacto",""))</f>
        <v/>
      </c>
      <c r="R33" s="50"/>
      <c r="S33" s="50"/>
      <c r="T33" s="51" t="str">
        <f t="shared" ref="T33:T37" si="21">IF(AND(R33="Preventivo",S33="Automático"),"50%",IF(AND(R33="Preventivo",S33="Manual"),"40%",IF(AND(R33="Detectivo",S33="Automático"),"40%",IF(AND(R33="Detectivo",S33="Manual"),"30%",IF(AND(R33="Correctivo",S33="Automático"),"35%",IF(AND(R33="Correctivo",S33="Manual"),"25%",""))))))</f>
        <v/>
      </c>
      <c r="U33" s="50"/>
      <c r="V33" s="50"/>
      <c r="W33" s="52" t="str">
        <f>IFERROR(IF(AND(Q32="Probabilidad",Q33="Probabilidad"),(Y32-(+Y32*T33)),IF(Q33="Probabilidad",(L32-(+L32*T33)),IF(Q33="Impacto",Y32,""))),"")</f>
        <v/>
      </c>
      <c r="X33" s="53" t="str">
        <f t="shared" si="1"/>
        <v/>
      </c>
      <c r="Y33" s="51" t="str">
        <f t="shared" ref="Y33:Y37" si="22">+W33</f>
        <v/>
      </c>
      <c r="Z33" s="53" t="str">
        <f t="shared" si="3"/>
        <v/>
      </c>
      <c r="AA33" s="51" t="str">
        <f>IFERROR(IF(AND(Q32="Impacto",Q33="Impacto"),(#REF!-(+#REF!*T33)),IF(Q33="Impacto",(#REF!-(+#REF!*T33)),IF(Q33="Probabilidad",#REF!,""))),"")</f>
        <v/>
      </c>
      <c r="AB33" s="54" t="str">
        <f t="shared" ref="AB33:AB34" si="23">IFERROR(IF(OR(AND(X33="Muy Baja",Z33="Leve"),AND(X33="Muy Baja",Z33="Menor"),AND(X33="Baja",Z33="Leve")),"Bajo",IF(OR(AND(X33="Muy baja",Z33="Moderado"),AND(X33="Baja",Z33="Menor"),AND(X33="Baja",Z33="Moderado"),AND(X33="Media",Z33="Leve"),AND(X33="Media",Z33="Menor"),AND(X33="Media",Z33="Moderado"),AND(X33="Alta",Z33="Leve"),AND(X33="Alta",Z33="Menor")),"Moderado",IF(OR(AND(X33="Muy Baja",Z33="Mayor"),AND(X33="Baja",Z33="Mayor"),AND(X33="Media",Z33="Mayor"),AND(X33="Alta",Z33="Moderado"),AND(X33="Alta",Z33="Mayor"),AND(X33="Muy Alta",Z33="Leve"),AND(X33="Muy Alta",Z33="Menor"),AND(X33="Muy Alta",Z33="Moderado"),AND(X33="Muy Alta",Z33="Mayor")),"Alto",IF(OR(AND(X33="Muy Baja",Z33="Catastrófico"),AND(X33="Baja",Z33="Catastrófico"),AND(X33="Media",Z33="Catastrófico"),AND(X33="Alta",Z33="Catastrófico"),AND(X33="Muy Alta",Z33="Catastrófico")),"Extremo","")))),"")</f>
        <v/>
      </c>
      <c r="AC33" s="50"/>
      <c r="AD33" s="55"/>
      <c r="AE33" s="56"/>
      <c r="AF33" s="57"/>
      <c r="AG33" s="57"/>
      <c r="AH33" s="55"/>
      <c r="AI33" s="81"/>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row>
    <row r="34" spans="1:67" ht="151.5" hidden="1" customHeight="1" x14ac:dyDescent="0.3">
      <c r="A34" s="99"/>
      <c r="B34" s="102"/>
      <c r="C34" s="102"/>
      <c r="D34" s="98"/>
      <c r="E34" s="98" t="s">
        <v>183</v>
      </c>
      <c r="F34" s="98" t="s">
        <v>170</v>
      </c>
      <c r="G34" s="98"/>
      <c r="H34" s="98"/>
      <c r="I34" s="94"/>
      <c r="J34" s="100"/>
      <c r="K34" s="101"/>
      <c r="L34" s="96"/>
      <c r="M34" s="97"/>
      <c r="N34" s="95"/>
      <c r="O34" s="88">
        <v>3</v>
      </c>
      <c r="P34" s="58"/>
      <c r="Q34" s="49" t="str">
        <f>IF(OR(R34="Preventivo",R34="Detectivo"),"Probabilidad",IF(R34="Correctivo","Impacto",""))</f>
        <v/>
      </c>
      <c r="R34" s="50"/>
      <c r="S34" s="50"/>
      <c r="T34" s="51" t="str">
        <f t="shared" si="21"/>
        <v/>
      </c>
      <c r="U34" s="50"/>
      <c r="V34" s="50"/>
      <c r="W34" s="52" t="str">
        <f>IFERROR(IF(AND(Q33="Probabilidad",Q34="Probabilidad"),(Y33-(+Y33*T34)),IF(AND(Q33="Impacto",Q34="Probabilidad"),(Y32-(+Y32*T34)),IF(Q34="Impacto",Y33,""))),"")</f>
        <v/>
      </c>
      <c r="X34" s="53" t="str">
        <f t="shared" si="1"/>
        <v/>
      </c>
      <c r="Y34" s="51" t="str">
        <f t="shared" si="22"/>
        <v/>
      </c>
      <c r="Z34" s="53" t="str">
        <f t="shared" si="3"/>
        <v/>
      </c>
      <c r="AA34" s="51" t="str">
        <f>IFERROR(IF(AND(Q33="Impacto",Q34="Impacto"),(AA33-(+AA33*T34)),IF(AND(Q33="Probabilidad",Q34="Impacto"),(AA32-(+AA32*T34)),IF(Q34="Probabilidad",AA33,""))),"")</f>
        <v/>
      </c>
      <c r="AB34" s="54" t="str">
        <f t="shared" si="23"/>
        <v/>
      </c>
      <c r="AC34" s="50"/>
      <c r="AD34" s="55"/>
      <c r="AE34" s="56"/>
      <c r="AF34" s="57"/>
      <c r="AG34" s="57"/>
      <c r="AH34" s="55"/>
      <c r="AI34" s="81"/>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row>
    <row r="35" spans="1:67" ht="151.5" hidden="1" customHeight="1" x14ac:dyDescent="0.3">
      <c r="A35" s="99"/>
      <c r="B35" s="102"/>
      <c r="C35" s="102"/>
      <c r="D35" s="98"/>
      <c r="E35" s="98" t="s">
        <v>183</v>
      </c>
      <c r="F35" s="98" t="s">
        <v>170</v>
      </c>
      <c r="G35" s="98"/>
      <c r="H35" s="98"/>
      <c r="I35" s="94"/>
      <c r="J35" s="100"/>
      <c r="K35" s="101"/>
      <c r="L35" s="96"/>
      <c r="M35" s="97"/>
      <c r="N35" s="95"/>
      <c r="O35" s="88">
        <v>4</v>
      </c>
      <c r="P35" s="77"/>
      <c r="Q35" s="49" t="str">
        <f t="shared" ref="Q35:Q37" si="24">IF(OR(R35="Preventivo",R35="Detectivo"),"Probabilidad",IF(R35="Correctivo","Impacto",""))</f>
        <v/>
      </c>
      <c r="R35" s="50"/>
      <c r="S35" s="50"/>
      <c r="T35" s="51" t="str">
        <f t="shared" si="21"/>
        <v/>
      </c>
      <c r="U35" s="50"/>
      <c r="V35" s="50"/>
      <c r="W35" s="52" t="str">
        <f>IFERROR(IF(AND(Q34="Probabilidad",Q35="Probabilidad"),(Y34-(+Y34*T35)),IF(AND(Q34="Impacto",Q35="Probabilidad"),(Y33-(+Y33*T35)),IF(Q35="Impacto",Y34,""))),"")</f>
        <v/>
      </c>
      <c r="X35" s="53" t="str">
        <f t="shared" si="1"/>
        <v/>
      </c>
      <c r="Y35" s="51" t="str">
        <f t="shared" si="22"/>
        <v/>
      </c>
      <c r="Z35" s="53" t="str">
        <f t="shared" si="3"/>
        <v/>
      </c>
      <c r="AA35" s="51" t="str">
        <f>IFERROR(IF(AND(Q34="Impacto",Q35="Impacto"),(AA34-(+AA34*T35)),IF(AND(Q34="Probabilidad",Q35="Impacto"),(AA33-(+AA33*T35)),IF(Q35="Probabilidad",AA34,""))),"")</f>
        <v/>
      </c>
      <c r="AB35" s="54" t="str">
        <f>IFERROR(IF(OR(AND(X35="Muy Baja",Z35="Leve"),AND(X35="Muy Baja",Z35="Menor"),AND(X35="Baja",Z35="Leve")),"Bajo",IF(OR(AND(X35="Muy baja",Z35="Moderado"),AND(X35="Baja",Z35="Menor"),AND(X35="Baja",Z35="Moderado"),AND(X35="Media",Z35="Leve"),AND(X35="Media",Z35="Menor"),AND(X35="Media",Z35="Moderado"),AND(X35="Alta",Z35="Leve"),AND(X35="Alta",Z35="Menor")),"Moderado",IF(OR(AND(X35="Muy Baja",Z35="Mayor"),AND(X35="Baja",Z35="Mayor"),AND(X35="Media",Z35="Mayor"),AND(X35="Alta",Z35="Moderado"),AND(X35="Alta",Z35="Mayor"),AND(X35="Muy Alta",Z35="Leve"),AND(X35="Muy Alta",Z35="Menor"),AND(X35="Muy Alta",Z35="Moderado"),AND(X35="Muy Alta",Z35="Mayor")),"Alto",IF(OR(AND(X35="Muy Baja",Z35="Catastrófico"),AND(X35="Baja",Z35="Catastrófico"),AND(X35="Media",Z35="Catastrófico"),AND(X35="Alta",Z35="Catastrófico"),AND(X35="Muy Alta",Z35="Catastrófico")),"Extremo","")))),"")</f>
        <v/>
      </c>
      <c r="AC35" s="50"/>
      <c r="AD35" s="55"/>
      <c r="AE35" s="56"/>
      <c r="AF35" s="57"/>
      <c r="AG35" s="57"/>
      <c r="AH35" s="55"/>
      <c r="AI35" s="81"/>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row>
    <row r="36" spans="1:67" ht="151.5" hidden="1" customHeight="1" x14ac:dyDescent="0.3">
      <c r="A36" s="99"/>
      <c r="B36" s="102"/>
      <c r="C36" s="102"/>
      <c r="D36" s="98"/>
      <c r="E36" s="98" t="s">
        <v>183</v>
      </c>
      <c r="F36" s="98" t="s">
        <v>170</v>
      </c>
      <c r="G36" s="98"/>
      <c r="H36" s="98"/>
      <c r="I36" s="94"/>
      <c r="J36" s="100"/>
      <c r="K36" s="101"/>
      <c r="L36" s="96"/>
      <c r="M36" s="97"/>
      <c r="N36" s="95"/>
      <c r="O36" s="88">
        <v>5</v>
      </c>
      <c r="P36" s="77"/>
      <c r="Q36" s="49" t="str">
        <f t="shared" si="24"/>
        <v/>
      </c>
      <c r="R36" s="50"/>
      <c r="S36" s="50"/>
      <c r="T36" s="51" t="str">
        <f t="shared" si="21"/>
        <v/>
      </c>
      <c r="U36" s="50"/>
      <c r="V36" s="50"/>
      <c r="W36" s="52" t="str">
        <f>IFERROR(IF(AND(Q35="Probabilidad",Q36="Probabilidad"),(Y35-(+Y35*T36)),IF(AND(Q35="Impacto",Q36="Probabilidad"),(Y34-(+Y34*T36)),IF(Q36="Impacto",Y35,""))),"")</f>
        <v/>
      </c>
      <c r="X36" s="53" t="str">
        <f t="shared" si="1"/>
        <v/>
      </c>
      <c r="Y36" s="51" t="str">
        <f t="shared" si="22"/>
        <v/>
      </c>
      <c r="Z36" s="53" t="str">
        <f t="shared" si="3"/>
        <v/>
      </c>
      <c r="AA36" s="51" t="str">
        <f>IFERROR(IF(AND(Q35="Impacto",Q36="Impacto"),(AA35-(+AA35*T36)),IF(AND(Q35="Probabilidad",Q36="Impacto"),(AA34-(+AA34*T36)),IF(Q36="Probabilidad",AA35,""))),"")</f>
        <v/>
      </c>
      <c r="AB36" s="54" t="str">
        <f t="shared" ref="AB36:AB37" si="25">IFERROR(IF(OR(AND(X36="Muy Baja",Z36="Leve"),AND(X36="Muy Baja",Z36="Menor"),AND(X36="Baja",Z36="Leve")),"Bajo",IF(OR(AND(X36="Muy baja",Z36="Moderado"),AND(X36="Baja",Z36="Menor"),AND(X36="Baja",Z36="Moderado"),AND(X36="Media",Z36="Leve"),AND(X36="Media",Z36="Menor"),AND(X36="Media",Z36="Moderado"),AND(X36="Alta",Z36="Leve"),AND(X36="Alta",Z36="Menor")),"Moderado",IF(OR(AND(X36="Muy Baja",Z36="Mayor"),AND(X36="Baja",Z36="Mayor"),AND(X36="Media",Z36="Mayor"),AND(X36="Alta",Z36="Moderado"),AND(X36="Alta",Z36="Mayor"),AND(X36="Muy Alta",Z36="Leve"),AND(X36="Muy Alta",Z36="Menor"),AND(X36="Muy Alta",Z36="Moderado"),AND(X36="Muy Alta",Z36="Mayor")),"Alto",IF(OR(AND(X36="Muy Baja",Z36="Catastrófico"),AND(X36="Baja",Z36="Catastrófico"),AND(X36="Media",Z36="Catastrófico"),AND(X36="Alta",Z36="Catastrófico"),AND(X36="Muy Alta",Z36="Catastrófico")),"Extremo","")))),"")</f>
        <v/>
      </c>
      <c r="AC36" s="50"/>
      <c r="AD36" s="55"/>
      <c r="AE36" s="56"/>
      <c r="AF36" s="57"/>
      <c r="AG36" s="57"/>
      <c r="AH36" s="55"/>
      <c r="AI36" s="81"/>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row>
    <row r="37" spans="1:67" ht="151.5" hidden="1" customHeight="1" x14ac:dyDescent="0.3">
      <c r="A37" s="99"/>
      <c r="B37" s="102"/>
      <c r="C37" s="102"/>
      <c r="D37" s="98"/>
      <c r="E37" s="98" t="s">
        <v>183</v>
      </c>
      <c r="F37" s="98" t="s">
        <v>170</v>
      </c>
      <c r="G37" s="98"/>
      <c r="H37" s="98"/>
      <c r="I37" s="94"/>
      <c r="J37" s="100"/>
      <c r="K37" s="101"/>
      <c r="L37" s="96"/>
      <c r="M37" s="97"/>
      <c r="N37" s="95"/>
      <c r="O37" s="88">
        <v>6</v>
      </c>
      <c r="P37" s="77"/>
      <c r="Q37" s="49" t="str">
        <f t="shared" si="24"/>
        <v/>
      </c>
      <c r="R37" s="50"/>
      <c r="S37" s="50"/>
      <c r="T37" s="51" t="str">
        <f t="shared" si="21"/>
        <v/>
      </c>
      <c r="U37" s="50"/>
      <c r="V37" s="50"/>
      <c r="W37" s="52" t="str">
        <f>IFERROR(IF(AND(Q36="Probabilidad",Q37="Probabilidad"),(Y36-(+Y36*T37)),IF(AND(Q36="Impacto",Q37="Probabilidad"),(Y35-(+Y35*T37)),IF(Q37="Impacto",Y36,""))),"")</f>
        <v/>
      </c>
      <c r="X37" s="53" t="str">
        <f t="shared" si="1"/>
        <v/>
      </c>
      <c r="Y37" s="51" t="str">
        <f t="shared" si="22"/>
        <v/>
      </c>
      <c r="Z37" s="53" t="str">
        <f t="shared" si="3"/>
        <v/>
      </c>
      <c r="AA37" s="51" t="str">
        <f>IFERROR(IF(AND(Q36="Impacto",Q37="Impacto"),(AA36-(+AA36*T37)),IF(AND(Q36="Probabilidad",Q37="Impacto"),(AA35-(+AA35*T37)),IF(Q37="Probabilidad",AA36,""))),"")</f>
        <v/>
      </c>
      <c r="AB37" s="54" t="str">
        <f t="shared" si="25"/>
        <v/>
      </c>
      <c r="AC37" s="50"/>
      <c r="AD37" s="55"/>
      <c r="AE37" s="56"/>
      <c r="AF37" s="57"/>
      <c r="AG37" s="57"/>
      <c r="AH37" s="55"/>
      <c r="AI37" s="81"/>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row>
    <row r="38" spans="1:67" ht="151.5" customHeight="1" x14ac:dyDescent="0.3">
      <c r="A38" s="99">
        <v>5</v>
      </c>
      <c r="B38" s="102" t="s">
        <v>133</v>
      </c>
      <c r="C38" s="102" t="s">
        <v>130</v>
      </c>
      <c r="D38" s="98" t="s">
        <v>95</v>
      </c>
      <c r="E38" s="72" t="s">
        <v>186</v>
      </c>
      <c r="F38" s="72" t="s">
        <v>187</v>
      </c>
      <c r="G38" s="98" t="s">
        <v>168</v>
      </c>
      <c r="H38" s="98" t="s">
        <v>89</v>
      </c>
      <c r="I38" s="94" t="s">
        <v>165</v>
      </c>
      <c r="J38" s="100">
        <v>3</v>
      </c>
      <c r="K38" s="101" t="str">
        <f>IF(J38&lt;=0,"",IF(J38&lt;=2,"Muy Baja",IF(J38&lt;=24,"Baja",IF(J38&lt;=500,"Media",IF(J38&lt;=5000,"Alta","Muy Alta")))))</f>
        <v>Baja</v>
      </c>
      <c r="L38" s="96">
        <f>IF(K38="","",IF(K38="Muy Baja",0.2,IF(K38="Baja",0.4,IF(K38="Media",0.6,IF(K38="Alta",0.8,IF(K38="Muy Alta",1,))))))</f>
        <v>0.4</v>
      </c>
      <c r="M38" s="97" t="s">
        <v>5</v>
      </c>
      <c r="N38" s="95" t="s">
        <v>154</v>
      </c>
      <c r="O38" s="88">
        <v>1</v>
      </c>
      <c r="P38" s="76" t="s">
        <v>188</v>
      </c>
      <c r="Q38" s="66" t="str">
        <f>IF(OR(R38="Preventivo",R38="Detectivo"),"Probabilidad",IF(R38="Correctivo","Impacto",""))</f>
        <v>Probabilidad</v>
      </c>
      <c r="R38" s="67" t="s">
        <v>12</v>
      </c>
      <c r="S38" s="67" t="s">
        <v>7</v>
      </c>
      <c r="T38" s="68" t="str">
        <f>IF(AND(R38="Preventivo",S38="Automático"),"50%",IF(AND(R38="Preventivo",S38="Manual"),"40%",IF(AND(R38="Detectivo",S38="Automático"),"40%",IF(AND(R38="Detectivo",S38="Manual"),"30%",IF(AND(R38="Correctivo",S38="Automático"),"35%",IF(AND(R38="Correctivo",S38="Manual"),"25%",""))))))</f>
        <v>40%</v>
      </c>
      <c r="U38" s="67" t="s">
        <v>17</v>
      </c>
      <c r="V38" s="67" t="s">
        <v>83</v>
      </c>
      <c r="W38" s="69">
        <f>IFERROR(IF(Q38="Probabilidad",(L38-(+L38*T38)),IF(Q38="Impacto",L38,"")),"")</f>
        <v>0.24</v>
      </c>
      <c r="X38" s="70" t="str">
        <f>IFERROR(IF(W38="","",IF(W38&lt;=0.2,"Muy Baja",IF(W38&lt;=0.4,"Baja",IF(W38&lt;=0.6,"Media",IF(W38&lt;=0.8,"Alta","Muy Alta"))))),"")</f>
        <v>Baja</v>
      </c>
      <c r="Y38" s="68">
        <f>+W38</f>
        <v>0.24</v>
      </c>
      <c r="Z38" s="70" t="s">
        <v>176</v>
      </c>
      <c r="AA38" s="68" t="str">
        <f>IFERROR(IF(Q38="Impacto",(#REF!-(+#REF!*T38)),IF(Q38="Probabilidad",#REF!,"")),"")</f>
        <v/>
      </c>
      <c r="AB38" s="71" t="str">
        <f>IFERROR(IF(OR(AND(X38="Muy Baja",Z38="Leve"),AND(X38="Muy Baja",Z38="Menor"),AND(X38="Baja",Z38="Leve")),"Bajo",IF(OR(AND(X38="Muy baja",Z38="Moderado"),AND(X38="Baja",Z38="Menor"),AND(X38="Baja",Z38="Moderado"),AND(X38="Media",Z38="Leve"),AND(X38="Media",Z38="Menor"),AND(X38="Media",Z38="Moderado"),AND(X38="Alta",Z38="Leve"),AND(X38="Alta",Z38="Menor")),"Moderado",IF(OR(AND(X38="Muy Baja",Z38="Mayor"),AND(X38="Baja",Z38="Mayor"),AND(X38="Media",Z38="Mayor"),AND(X38="Alta",Z38="Moderado"),AND(X38="Alta",Z38="Mayor"),AND(X38="Muy Alta",Z38="Leve"),AND(X38="Muy Alta",Z38="Menor"),AND(X38="Muy Alta",Z38="Moderado"),AND(X38="Muy Alta",Z38="Mayor")),"Alto",IF(OR(AND(X38="Muy Baja",Z38="Catastrófico"),AND(X38="Baja",Z38="Catastrófico"),AND(X38="Media",Z38="Catastrófico"),AND(X38="Alta",Z38="Catastrófico"),AND(X38="Muy Alta",Z38="Catastrófico")),"Extremo","")))),"")</f>
        <v>Alto</v>
      </c>
      <c r="AC38" s="67" t="s">
        <v>159</v>
      </c>
      <c r="AD38" s="73" t="s">
        <v>189</v>
      </c>
      <c r="AE38" s="74" t="s">
        <v>197</v>
      </c>
      <c r="AF38" s="75" t="s">
        <v>182</v>
      </c>
      <c r="AG38" s="57"/>
      <c r="AH38" s="55"/>
      <c r="AI38" s="81"/>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row>
    <row r="39" spans="1:67" ht="151.5" hidden="1" customHeight="1" x14ac:dyDescent="0.3">
      <c r="A39" s="99"/>
      <c r="B39" s="102"/>
      <c r="C39" s="102"/>
      <c r="D39" s="98"/>
      <c r="E39" s="98" t="s">
        <v>186</v>
      </c>
      <c r="F39" s="98" t="s">
        <v>187</v>
      </c>
      <c r="G39" s="98"/>
      <c r="H39" s="98"/>
      <c r="I39" s="94"/>
      <c r="J39" s="100"/>
      <c r="K39" s="101"/>
      <c r="L39" s="96"/>
      <c r="M39" s="97"/>
      <c r="N39" s="95"/>
      <c r="O39" s="88">
        <v>2</v>
      </c>
      <c r="P39" s="77"/>
      <c r="Q39" s="49" t="str">
        <f>IF(OR(R39="Preventivo",R39="Detectivo"),"Probabilidad",IF(R39="Correctivo","Impacto",""))</f>
        <v/>
      </c>
      <c r="R39" s="50"/>
      <c r="S39" s="50"/>
      <c r="T39" s="51" t="str">
        <f t="shared" ref="T39:T43" si="26">IF(AND(R39="Preventivo",S39="Automático"),"50%",IF(AND(R39="Preventivo",S39="Manual"),"40%",IF(AND(R39="Detectivo",S39="Automático"),"40%",IF(AND(R39="Detectivo",S39="Manual"),"30%",IF(AND(R39="Correctivo",S39="Automático"),"35%",IF(AND(R39="Correctivo",S39="Manual"),"25%",""))))))</f>
        <v/>
      </c>
      <c r="U39" s="50"/>
      <c r="V39" s="50"/>
      <c r="W39" s="52" t="str">
        <f>IFERROR(IF(AND(Q38="Probabilidad",Q39="Probabilidad"),(Y38-(+Y38*T39)),IF(Q39="Probabilidad",(L38-(+L38*T39)),IF(Q39="Impacto",Y38,""))),"")</f>
        <v/>
      </c>
      <c r="X39" s="53" t="str">
        <f t="shared" si="1"/>
        <v/>
      </c>
      <c r="Y39" s="51" t="str">
        <f t="shared" ref="Y39:Y43" si="27">+W39</f>
        <v/>
      </c>
      <c r="Z39" s="53" t="str">
        <f t="shared" si="3"/>
        <v/>
      </c>
      <c r="AA39" s="51" t="str">
        <f>IFERROR(IF(AND(Q38="Impacto",Q39="Impacto"),(AA32-(+AA32*T39)),IF(Q39="Impacto",(#REF!-(+#REF!*T39)),IF(Q39="Probabilidad",AA32,""))),"")</f>
        <v/>
      </c>
      <c r="AB39" s="54" t="str">
        <f t="shared" ref="AB39:AB40" si="28">IFERROR(IF(OR(AND(X39="Muy Baja",Z39="Leve"),AND(X39="Muy Baja",Z39="Menor"),AND(X39="Baja",Z39="Leve")),"Bajo",IF(OR(AND(X39="Muy baja",Z39="Moderado"),AND(X39="Baja",Z39="Menor"),AND(X39="Baja",Z39="Moderado"),AND(X39="Media",Z39="Leve"),AND(X39="Media",Z39="Menor"),AND(X39="Media",Z39="Moderado"),AND(X39="Alta",Z39="Leve"),AND(X39="Alta",Z39="Menor")),"Moderado",IF(OR(AND(X39="Muy Baja",Z39="Mayor"),AND(X39="Baja",Z39="Mayor"),AND(X39="Media",Z39="Mayor"),AND(X39="Alta",Z39="Moderado"),AND(X39="Alta",Z39="Mayor"),AND(X39="Muy Alta",Z39="Leve"),AND(X39="Muy Alta",Z39="Menor"),AND(X39="Muy Alta",Z39="Moderado"),AND(X39="Muy Alta",Z39="Mayor")),"Alto",IF(OR(AND(X39="Muy Baja",Z39="Catastrófico"),AND(X39="Baja",Z39="Catastrófico"),AND(X39="Media",Z39="Catastrófico"),AND(X39="Alta",Z39="Catastrófico"),AND(X39="Muy Alta",Z39="Catastrófico")),"Extremo","")))),"")</f>
        <v/>
      </c>
      <c r="AC39" s="50"/>
      <c r="AD39" s="55"/>
      <c r="AE39" s="56"/>
      <c r="AF39" s="57"/>
      <c r="AG39" s="57"/>
      <c r="AH39" s="55"/>
      <c r="AI39" s="56"/>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row>
    <row r="40" spans="1:67" ht="151.5" hidden="1" customHeight="1" x14ac:dyDescent="0.3">
      <c r="A40" s="99"/>
      <c r="B40" s="102"/>
      <c r="C40" s="102"/>
      <c r="D40" s="98"/>
      <c r="E40" s="98" t="s">
        <v>186</v>
      </c>
      <c r="F40" s="98" t="s">
        <v>187</v>
      </c>
      <c r="G40" s="98"/>
      <c r="H40" s="98"/>
      <c r="I40" s="94"/>
      <c r="J40" s="100"/>
      <c r="K40" s="101"/>
      <c r="L40" s="96"/>
      <c r="M40" s="97"/>
      <c r="N40" s="95"/>
      <c r="O40" s="88">
        <v>3</v>
      </c>
      <c r="P40" s="58"/>
      <c r="Q40" s="49" t="str">
        <f>IF(OR(R40="Preventivo",R40="Detectivo"),"Probabilidad",IF(R40="Correctivo","Impacto",""))</f>
        <v/>
      </c>
      <c r="R40" s="50"/>
      <c r="S40" s="50"/>
      <c r="T40" s="51" t="str">
        <f t="shared" si="26"/>
        <v/>
      </c>
      <c r="U40" s="50"/>
      <c r="V40" s="50"/>
      <c r="W40" s="52" t="str">
        <f>IFERROR(IF(AND(Q39="Probabilidad",Q40="Probabilidad"),(Y39-(+Y39*T40)),IF(AND(Q39="Impacto",Q40="Probabilidad"),(Y38-(+Y38*T40)),IF(Q40="Impacto",Y39,""))),"")</f>
        <v/>
      </c>
      <c r="X40" s="53" t="str">
        <f t="shared" si="1"/>
        <v/>
      </c>
      <c r="Y40" s="51" t="str">
        <f t="shared" si="27"/>
        <v/>
      </c>
      <c r="Z40" s="53" t="str">
        <f t="shared" si="3"/>
        <v/>
      </c>
      <c r="AA40" s="51" t="str">
        <f>IFERROR(IF(AND(Q39="Impacto",Q40="Impacto"),(AA39-(+AA39*T40)),IF(AND(Q39="Probabilidad",Q40="Impacto"),(AA38-(+AA38*T40)),IF(Q40="Probabilidad",AA39,""))),"")</f>
        <v/>
      </c>
      <c r="AB40" s="54" t="str">
        <f t="shared" si="28"/>
        <v/>
      </c>
      <c r="AC40" s="50"/>
      <c r="AD40" s="55"/>
      <c r="AE40" s="56"/>
      <c r="AF40" s="57"/>
      <c r="AG40" s="57"/>
      <c r="AH40" s="55"/>
      <c r="AI40" s="56"/>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row>
    <row r="41" spans="1:67" ht="151.5" hidden="1" customHeight="1" x14ac:dyDescent="0.3">
      <c r="A41" s="99"/>
      <c r="B41" s="102"/>
      <c r="C41" s="102"/>
      <c r="D41" s="98"/>
      <c r="E41" s="98" t="s">
        <v>186</v>
      </c>
      <c r="F41" s="98" t="s">
        <v>187</v>
      </c>
      <c r="G41" s="98"/>
      <c r="H41" s="98"/>
      <c r="I41" s="94"/>
      <c r="J41" s="100"/>
      <c r="K41" s="101"/>
      <c r="L41" s="96"/>
      <c r="M41" s="97"/>
      <c r="N41" s="95"/>
      <c r="O41" s="88">
        <v>4</v>
      </c>
      <c r="P41" s="77"/>
      <c r="Q41" s="49" t="str">
        <f t="shared" ref="Q41:Q43" si="29">IF(OR(R41="Preventivo",R41="Detectivo"),"Probabilidad",IF(R41="Correctivo","Impacto",""))</f>
        <v/>
      </c>
      <c r="R41" s="50"/>
      <c r="S41" s="50"/>
      <c r="T41" s="51" t="str">
        <f t="shared" si="26"/>
        <v/>
      </c>
      <c r="U41" s="50"/>
      <c r="V41" s="50"/>
      <c r="W41" s="52" t="str">
        <f>IFERROR(IF(AND(Q40="Probabilidad",Q41="Probabilidad"),(Y40-(+Y40*T41)),IF(AND(Q40="Impacto",Q41="Probabilidad"),(Y39-(+Y39*T41)),IF(Q41="Impacto",Y40,""))),"")</f>
        <v/>
      </c>
      <c r="X41" s="53" t="str">
        <f t="shared" si="1"/>
        <v/>
      </c>
      <c r="Y41" s="51" t="str">
        <f t="shared" si="27"/>
        <v/>
      </c>
      <c r="Z41" s="53" t="str">
        <f t="shared" si="3"/>
        <v/>
      </c>
      <c r="AA41" s="51" t="str">
        <f>IFERROR(IF(AND(Q40="Impacto",Q41="Impacto"),(AA40-(+AA40*T41)),IF(AND(Q40="Probabilidad",Q41="Impacto"),(AA39-(+AA39*T41)),IF(Q41="Probabilidad",AA40,""))),"")</f>
        <v/>
      </c>
      <c r="AB41" s="54" t="str">
        <f>IFERROR(IF(OR(AND(X41="Muy Baja",Z41="Leve"),AND(X41="Muy Baja",Z41="Menor"),AND(X41="Baja",Z41="Leve")),"Bajo",IF(OR(AND(X41="Muy baja",Z41="Moderado"),AND(X41="Baja",Z41="Menor"),AND(X41="Baja",Z41="Moderado"),AND(X41="Media",Z41="Leve"),AND(X41="Media",Z41="Menor"),AND(X41="Media",Z41="Moderado"),AND(X41="Alta",Z41="Leve"),AND(X41="Alta",Z41="Menor")),"Moderado",IF(OR(AND(X41="Muy Baja",Z41="Mayor"),AND(X41="Baja",Z41="Mayor"),AND(X41="Media",Z41="Mayor"),AND(X41="Alta",Z41="Moderado"),AND(X41="Alta",Z41="Mayor"),AND(X41="Muy Alta",Z41="Leve"),AND(X41="Muy Alta",Z41="Menor"),AND(X41="Muy Alta",Z41="Moderado"),AND(X41="Muy Alta",Z41="Mayor")),"Alto",IF(OR(AND(X41="Muy Baja",Z41="Catastrófico"),AND(X41="Baja",Z41="Catastrófico"),AND(X41="Media",Z41="Catastrófico"),AND(X41="Alta",Z41="Catastrófico"),AND(X41="Muy Alta",Z41="Catastrófico")),"Extremo","")))),"")</f>
        <v/>
      </c>
      <c r="AC41" s="50"/>
      <c r="AD41" s="55"/>
      <c r="AE41" s="56"/>
      <c r="AF41" s="57"/>
      <c r="AG41" s="57"/>
      <c r="AH41" s="55"/>
      <c r="AI41" s="56"/>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row>
    <row r="42" spans="1:67" ht="151.5" hidden="1" customHeight="1" x14ac:dyDescent="0.3">
      <c r="A42" s="99"/>
      <c r="B42" s="102"/>
      <c r="C42" s="102"/>
      <c r="D42" s="98"/>
      <c r="E42" s="98" t="s">
        <v>186</v>
      </c>
      <c r="F42" s="98" t="s">
        <v>187</v>
      </c>
      <c r="G42" s="98"/>
      <c r="H42" s="98"/>
      <c r="I42" s="94"/>
      <c r="J42" s="100"/>
      <c r="K42" s="101"/>
      <c r="L42" s="96"/>
      <c r="M42" s="97"/>
      <c r="N42" s="95"/>
      <c r="O42" s="88">
        <v>5</v>
      </c>
      <c r="P42" s="77"/>
      <c r="Q42" s="49" t="str">
        <f t="shared" si="29"/>
        <v/>
      </c>
      <c r="R42" s="50"/>
      <c r="S42" s="50"/>
      <c r="T42" s="51" t="str">
        <f t="shared" si="26"/>
        <v/>
      </c>
      <c r="U42" s="50"/>
      <c r="V42" s="50"/>
      <c r="W42" s="52" t="str">
        <f>IFERROR(IF(AND(Q41="Probabilidad",Q42="Probabilidad"),(Y41-(+Y41*T42)),IF(AND(Q41="Impacto",Q42="Probabilidad"),(Y40-(+Y40*T42)),IF(Q42="Impacto",Y41,""))),"")</f>
        <v/>
      </c>
      <c r="X42" s="53" t="str">
        <f t="shared" si="1"/>
        <v/>
      </c>
      <c r="Y42" s="51" t="str">
        <f t="shared" si="27"/>
        <v/>
      </c>
      <c r="Z42" s="53" t="str">
        <f t="shared" si="3"/>
        <v/>
      </c>
      <c r="AA42" s="51" t="str">
        <f>IFERROR(IF(AND(Q41="Impacto",Q42="Impacto"),(AA41-(+AA41*T42)),IF(AND(Q41="Probabilidad",Q42="Impacto"),(AA40-(+AA40*T42)),IF(Q42="Probabilidad",AA41,""))),"")</f>
        <v/>
      </c>
      <c r="AB42" s="54" t="str">
        <f t="shared" ref="AB42" si="30">IFERROR(IF(OR(AND(X42="Muy Baja",Z42="Leve"),AND(X42="Muy Baja",Z42="Menor"),AND(X42="Baja",Z42="Leve")),"Bajo",IF(OR(AND(X42="Muy baja",Z42="Moderado"),AND(X42="Baja",Z42="Menor"),AND(X42="Baja",Z42="Moderado"),AND(X42="Media",Z42="Leve"),AND(X42="Media",Z42="Menor"),AND(X42="Media",Z42="Moderado"),AND(X42="Alta",Z42="Leve"),AND(X42="Alta",Z42="Menor")),"Moderado",IF(OR(AND(X42="Muy Baja",Z42="Mayor"),AND(X42="Baja",Z42="Mayor"),AND(X42="Media",Z42="Mayor"),AND(X42="Alta",Z42="Moderado"),AND(X42="Alta",Z42="Mayor"),AND(X42="Muy Alta",Z42="Leve"),AND(X42="Muy Alta",Z42="Menor"),AND(X42="Muy Alta",Z42="Moderado"),AND(X42="Muy Alta",Z42="Mayor")),"Alto",IF(OR(AND(X42="Muy Baja",Z42="Catastrófico"),AND(X42="Baja",Z42="Catastrófico"),AND(X42="Media",Z42="Catastrófico"),AND(X42="Alta",Z42="Catastrófico"),AND(X42="Muy Alta",Z42="Catastrófico")),"Extremo","")))),"")</f>
        <v/>
      </c>
      <c r="AC42" s="50"/>
      <c r="AD42" s="55"/>
      <c r="AE42" s="56"/>
      <c r="AF42" s="57"/>
      <c r="AG42" s="57"/>
      <c r="AH42" s="55"/>
      <c r="AI42" s="56"/>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row>
    <row r="43" spans="1:67" ht="151.5" hidden="1" customHeight="1" x14ac:dyDescent="0.3">
      <c r="A43" s="99"/>
      <c r="B43" s="102"/>
      <c r="C43" s="102"/>
      <c r="D43" s="98"/>
      <c r="E43" s="98" t="s">
        <v>186</v>
      </c>
      <c r="F43" s="98" t="s">
        <v>187</v>
      </c>
      <c r="G43" s="98"/>
      <c r="H43" s="98"/>
      <c r="I43" s="94"/>
      <c r="J43" s="100"/>
      <c r="K43" s="101"/>
      <c r="L43" s="96"/>
      <c r="M43" s="97"/>
      <c r="N43" s="95"/>
      <c r="O43" s="88">
        <v>6</v>
      </c>
      <c r="P43" s="77"/>
      <c r="Q43" s="49" t="str">
        <f t="shared" si="29"/>
        <v/>
      </c>
      <c r="R43" s="50"/>
      <c r="S43" s="50"/>
      <c r="T43" s="51" t="str">
        <f t="shared" si="26"/>
        <v/>
      </c>
      <c r="U43" s="50"/>
      <c r="V43" s="50"/>
      <c r="W43" s="52" t="str">
        <f>IFERROR(IF(AND(Q42="Probabilidad",Q43="Probabilidad"),(Y42-(+Y42*T43)),IF(AND(Q42="Impacto",Q43="Probabilidad"),(Y41-(+Y41*T43)),IF(Q43="Impacto",Y42,""))),"")</f>
        <v/>
      </c>
      <c r="X43" s="53" t="str">
        <f t="shared" si="1"/>
        <v/>
      </c>
      <c r="Y43" s="51" t="str">
        <f t="shared" si="27"/>
        <v/>
      </c>
      <c r="Z43" s="53" t="str">
        <f>IFERROR(IF(AA43="","",IF(AA43&lt;=0.2,"Leve",IF(AA43&lt;=0.4,"Menor",IF(AA43&lt;=0.6,"Moderado",IF(AA43&lt;=0.8,"Mayor","Catastrófico"))))),"")</f>
        <v/>
      </c>
      <c r="AA43" s="51" t="str">
        <f>IFERROR(IF(AND(Q42="Impacto",Q43="Impacto"),(AA42-(+AA42*T43)),IF(AND(Q42="Probabilidad",Q43="Impacto"),(AA41-(+AA41*T43)),IF(Q43="Probabilidad",AA42,""))),"")</f>
        <v/>
      </c>
      <c r="AB43" s="54" t="str">
        <f>IFERROR(IF(OR(AND(X43="Muy Baja",Z43="Leve"),AND(X43="Muy Baja",Z43="Menor"),AND(X43="Baja",Z43="Leve")),"Bajo",IF(OR(AND(X43="Muy baja",Z43="Moderado"),AND(X43="Baja",Z43="Menor"),AND(X43="Baja",Z43="Moderado"),AND(X43="Media",Z43="Leve"),AND(X43="Media",Z43="Menor"),AND(X43="Media",Z43="Moderado"),AND(X43="Alta",Z43="Leve"),AND(X43="Alta",Z43="Menor")),"Moderado",IF(OR(AND(X43="Muy Baja",Z43="Mayor"),AND(X43="Baja",Z43="Mayor"),AND(X43="Media",Z43="Mayor"),AND(X43="Alta",Z43="Moderado"),AND(X43="Alta",Z43="Mayor"),AND(X43="Muy Alta",Z43="Leve"),AND(X43="Muy Alta",Z43="Menor"),AND(X43="Muy Alta",Z43="Moderado"),AND(X43="Muy Alta",Z43="Mayor")),"Alto",IF(OR(AND(X43="Muy Baja",Z43="Catastrófico"),AND(X43="Baja",Z43="Catastrófico"),AND(X43="Media",Z43="Catastrófico"),AND(X43="Alta",Z43="Catastrófico"),AND(X43="Muy Alta",Z43="Catastrófico")),"Extremo","")))),"")</f>
        <v/>
      </c>
      <c r="AC43" s="50"/>
      <c r="AD43" s="55"/>
      <c r="AE43" s="56"/>
      <c r="AF43" s="57"/>
      <c r="AG43" s="57"/>
      <c r="AH43" s="55"/>
      <c r="AI43" s="56"/>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row>
    <row r="44" spans="1:67" ht="204" customHeight="1" x14ac:dyDescent="0.3">
      <c r="A44" s="99">
        <v>6</v>
      </c>
      <c r="B44" s="102" t="s">
        <v>133</v>
      </c>
      <c r="C44" s="102" t="s">
        <v>140</v>
      </c>
      <c r="D44" s="127" t="s">
        <v>95</v>
      </c>
      <c r="E44" s="72" t="s">
        <v>186</v>
      </c>
      <c r="F44" s="72" t="s">
        <v>190</v>
      </c>
      <c r="G44" s="98" t="s">
        <v>168</v>
      </c>
      <c r="H44" s="98" t="s">
        <v>89</v>
      </c>
      <c r="I44" s="94" t="s">
        <v>166</v>
      </c>
      <c r="J44" s="100">
        <v>1</v>
      </c>
      <c r="K44" s="101" t="str">
        <f>IF(J44&lt;=0,"",IF(J44&lt;=2,"Muy Baja",IF(J44&lt;=24,"Baja",IF(J44&lt;=500,"Media",IF(J44&lt;=5000,"Alta","Muy Alta")))))</f>
        <v>Muy Baja</v>
      </c>
      <c r="L44" s="96">
        <f>IF(K44="","",IF(K44="Muy Baja",0.2,IF(K44="Baja",0.4,IF(K44="Media",0.6,IF(K44="Alta",0.8,IF(K44="Muy Alta",1,))))))</f>
        <v>0.2</v>
      </c>
      <c r="M44" s="97" t="s">
        <v>5</v>
      </c>
      <c r="N44" s="95" t="s">
        <v>154</v>
      </c>
      <c r="O44" s="88">
        <v>1</v>
      </c>
      <c r="P44" s="73" t="s">
        <v>191</v>
      </c>
      <c r="Q44" s="66" t="str">
        <f>IF(OR(R44="Preventivo",R44="Detectivo"),"Probabilidad",IF(R44="Correctivo","Impacto",""))</f>
        <v>Probabilidad</v>
      </c>
      <c r="R44" s="67" t="s">
        <v>12</v>
      </c>
      <c r="S44" s="67" t="s">
        <v>7</v>
      </c>
      <c r="T44" s="68" t="str">
        <f>IF(AND(R44="Preventivo",S44="Automático"),"50%",IF(AND(R44="Preventivo",S44="Manual"),"40%",IF(AND(R44="Detectivo",S44="Automático"),"40%",IF(AND(R44="Detectivo",S44="Manual"),"30%",IF(AND(R44="Correctivo",S44="Automático"),"35%",IF(AND(R44="Correctivo",S44="Manual"),"25%",""))))))</f>
        <v>40%</v>
      </c>
      <c r="U44" s="67" t="s">
        <v>18</v>
      </c>
      <c r="V44" s="67" t="s">
        <v>84</v>
      </c>
      <c r="W44" s="69">
        <f>IFERROR(IF(Q44="Probabilidad",(L44-(+L44*T44)),IF(Q44="Impacto",L44,"")),"")</f>
        <v>0.12</v>
      </c>
      <c r="X44" s="70" t="str">
        <f>IFERROR(IF(W44="","",IF(W44&lt;=0.2,"Muy Baja",IF(W44&lt;=0.4,"Baja",IF(W44&lt;=0.6,"Media",IF(W44&lt;=0.8,"Alta","Muy Alta"))))),"")</f>
        <v>Muy Baja</v>
      </c>
      <c r="Y44" s="68">
        <f>+W44</f>
        <v>0.12</v>
      </c>
      <c r="Z44" s="70" t="s">
        <v>176</v>
      </c>
      <c r="AA44" s="68" t="str">
        <f>IFERROR(IF(Q44="Impacto",(#REF!-(+#REF!*T44)),IF(Q44="Probabilidad",#REF!,"")),"")</f>
        <v/>
      </c>
      <c r="AB44" s="71" t="str">
        <f>IFERROR(IF(OR(AND(X44="Muy Baja",Z44="Leve"),AND(X44="Muy Baja",Z44="Menor"),AND(X44="Baja",Z44="Leve")),"Bajo",IF(OR(AND(X44="Muy baja",Z44="Moderado"),AND(X44="Baja",Z44="Menor"),AND(X44="Baja",Z44="Moderado"),AND(X44="Media",Z44="Leve"),AND(X44="Media",Z44="Menor"),AND(X44="Media",Z44="Moderado"),AND(X44="Alta",Z44="Leve"),AND(X44="Alta",Z44="Menor")),"Moderado",IF(OR(AND(X44="Muy Baja",Z44="Mayor"),AND(X44="Baja",Z44="Mayor"),AND(X44="Media",Z44="Mayor"),AND(X44="Alta",Z44="Moderado"),AND(X44="Alta",Z44="Mayor"),AND(X44="Muy Alta",Z44="Leve"),AND(X44="Muy Alta",Z44="Menor"),AND(X44="Muy Alta",Z44="Moderado"),AND(X44="Muy Alta",Z44="Mayor")),"Alto",IF(OR(AND(X44="Muy Baja",Z44="Catastrófico"),AND(X44="Baja",Z44="Catastrófico"),AND(X44="Media",Z44="Catastrófico"),AND(X44="Alta",Z44="Catastrófico"),AND(X44="Muy Alta",Z44="Catastrófico")),"Extremo","")))),"")</f>
        <v>Alto</v>
      </c>
      <c r="AC44" s="67" t="s">
        <v>159</v>
      </c>
      <c r="AD44" s="73" t="s">
        <v>192</v>
      </c>
      <c r="AE44" s="74" t="s">
        <v>198</v>
      </c>
      <c r="AF44" s="75" t="s">
        <v>182</v>
      </c>
      <c r="AG44" s="57"/>
      <c r="AH44" s="55"/>
      <c r="AI44" s="56"/>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row>
    <row r="45" spans="1:67" ht="151.5" hidden="1" customHeight="1" x14ac:dyDescent="0.3">
      <c r="A45" s="99"/>
      <c r="B45" s="102"/>
      <c r="C45" s="102"/>
      <c r="D45" s="128"/>
      <c r="E45" s="98" t="s">
        <v>186</v>
      </c>
      <c r="F45" s="98" t="s">
        <v>190</v>
      </c>
      <c r="G45" s="98"/>
      <c r="H45" s="98"/>
      <c r="I45" s="94"/>
      <c r="J45" s="100"/>
      <c r="K45" s="101"/>
      <c r="L45" s="96"/>
      <c r="M45" s="97"/>
      <c r="N45" s="95"/>
      <c r="O45" s="79">
        <v>2</v>
      </c>
      <c r="P45" s="77"/>
      <c r="Q45" s="49" t="str">
        <f>IF(OR(R45="Preventivo",R45="Detectivo"),"Probabilidad",IF(R45="Correctivo","Impacto",""))</f>
        <v/>
      </c>
      <c r="R45" s="50"/>
      <c r="S45" s="50"/>
      <c r="T45" s="51" t="str">
        <f t="shared" ref="T45:T49" si="31">IF(AND(R45="Preventivo",S45="Automático"),"50%",IF(AND(R45="Preventivo",S45="Manual"),"40%",IF(AND(R45="Detectivo",S45="Automático"),"40%",IF(AND(R45="Detectivo",S45="Manual"),"30%",IF(AND(R45="Correctivo",S45="Automático"),"35%",IF(AND(R45="Correctivo",S45="Manual"),"25%",""))))))</f>
        <v/>
      </c>
      <c r="U45" s="50"/>
      <c r="V45" s="50"/>
      <c r="W45" s="52" t="str">
        <f>IFERROR(IF(AND(Q44="Probabilidad",Q45="Probabilidad"),(Y44-(+Y44*T45)),IF(Q45="Probabilidad",(L44-(+L44*T45)),IF(Q45="Impacto",Y44,""))),"")</f>
        <v/>
      </c>
      <c r="X45" s="53" t="str">
        <f t="shared" si="1"/>
        <v/>
      </c>
      <c r="Y45" s="51" t="str">
        <f t="shared" ref="Y45:Y49" si="32">+W45</f>
        <v/>
      </c>
      <c r="Z45" s="53" t="str">
        <f t="shared" si="3"/>
        <v/>
      </c>
      <c r="AA45" s="51" t="str">
        <f>IFERROR(IF(AND(Q44="Impacto",Q45="Impacto"),(AA38-(+AA38*T45)),IF(Q45="Impacto",(#REF!-(+#REF!*T45)),IF(Q45="Probabilidad",AA38,""))),"")</f>
        <v/>
      </c>
      <c r="AB45" s="54" t="str">
        <f t="shared" ref="AB45:AB46" si="33">IFERROR(IF(OR(AND(X45="Muy Baja",Z45="Leve"),AND(X45="Muy Baja",Z45="Menor"),AND(X45="Baja",Z45="Leve")),"Bajo",IF(OR(AND(X45="Muy baja",Z45="Moderado"),AND(X45="Baja",Z45="Menor"),AND(X45="Baja",Z45="Moderado"),AND(X45="Media",Z45="Leve"),AND(X45="Media",Z45="Menor"),AND(X45="Media",Z45="Moderado"),AND(X45="Alta",Z45="Leve"),AND(X45="Alta",Z45="Menor")),"Moderado",IF(OR(AND(X45="Muy Baja",Z45="Mayor"),AND(X45="Baja",Z45="Mayor"),AND(X45="Media",Z45="Mayor"),AND(X45="Alta",Z45="Moderado"),AND(X45="Alta",Z45="Mayor"),AND(X45="Muy Alta",Z45="Leve"),AND(X45="Muy Alta",Z45="Menor"),AND(X45="Muy Alta",Z45="Moderado"),AND(X45="Muy Alta",Z45="Mayor")),"Alto",IF(OR(AND(X45="Muy Baja",Z45="Catastrófico"),AND(X45="Baja",Z45="Catastrófico"),AND(X45="Media",Z45="Catastrófico"),AND(X45="Alta",Z45="Catastrófico"),AND(X45="Muy Alta",Z45="Catastrófico")),"Extremo","")))),"")</f>
        <v/>
      </c>
      <c r="AC45" s="50"/>
      <c r="AD45" s="55"/>
      <c r="AE45" s="56"/>
      <c r="AF45" s="57"/>
      <c r="AG45" s="57"/>
      <c r="AH45" s="55"/>
      <c r="AI45" s="56"/>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row>
    <row r="46" spans="1:67" ht="151.5" hidden="1" customHeight="1" x14ac:dyDescent="0.3">
      <c r="A46" s="99"/>
      <c r="B46" s="102"/>
      <c r="C46" s="102"/>
      <c r="D46" s="128"/>
      <c r="E46" s="98" t="s">
        <v>186</v>
      </c>
      <c r="F46" s="98" t="s">
        <v>190</v>
      </c>
      <c r="G46" s="98"/>
      <c r="H46" s="98"/>
      <c r="I46" s="94"/>
      <c r="J46" s="100"/>
      <c r="K46" s="101"/>
      <c r="L46" s="96"/>
      <c r="M46" s="97"/>
      <c r="N46" s="95"/>
      <c r="O46" s="79">
        <v>3</v>
      </c>
      <c r="P46" s="58"/>
      <c r="Q46" s="49" t="str">
        <f>IF(OR(R46="Preventivo",R46="Detectivo"),"Probabilidad",IF(R46="Correctivo","Impacto",""))</f>
        <v/>
      </c>
      <c r="R46" s="50"/>
      <c r="S46" s="50"/>
      <c r="T46" s="51" t="str">
        <f t="shared" si="31"/>
        <v/>
      </c>
      <c r="U46" s="50"/>
      <c r="V46" s="50"/>
      <c r="W46" s="52" t="str">
        <f>IFERROR(IF(AND(Q45="Probabilidad",Q46="Probabilidad"),(Y45-(+Y45*T46)),IF(AND(Q45="Impacto",Q46="Probabilidad"),(Y44-(+Y44*T46)),IF(Q46="Impacto",Y45,""))),"")</f>
        <v/>
      </c>
      <c r="X46" s="53" t="str">
        <f t="shared" si="1"/>
        <v/>
      </c>
      <c r="Y46" s="51" t="str">
        <f t="shared" si="32"/>
        <v/>
      </c>
      <c r="Z46" s="53" t="str">
        <f t="shared" si="3"/>
        <v/>
      </c>
      <c r="AA46" s="51" t="str">
        <f>IFERROR(IF(AND(Q45="Impacto",Q46="Impacto"),(AA45-(+AA45*T46)),IF(AND(Q45="Probabilidad",Q46="Impacto"),(AA44-(+AA44*T46)),IF(Q46="Probabilidad",AA45,""))),"")</f>
        <v/>
      </c>
      <c r="AB46" s="54" t="str">
        <f t="shared" si="33"/>
        <v/>
      </c>
      <c r="AC46" s="50"/>
      <c r="AD46" s="55"/>
      <c r="AE46" s="56"/>
      <c r="AF46" s="57"/>
      <c r="AG46" s="57"/>
      <c r="AH46" s="55"/>
      <c r="AI46" s="56"/>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row>
    <row r="47" spans="1:67" ht="151.5" hidden="1" customHeight="1" x14ac:dyDescent="0.3">
      <c r="A47" s="99"/>
      <c r="B47" s="102"/>
      <c r="C47" s="102"/>
      <c r="D47" s="128"/>
      <c r="E47" s="98" t="s">
        <v>186</v>
      </c>
      <c r="F47" s="98" t="s">
        <v>190</v>
      </c>
      <c r="G47" s="98"/>
      <c r="H47" s="98"/>
      <c r="I47" s="94"/>
      <c r="J47" s="100"/>
      <c r="K47" s="101"/>
      <c r="L47" s="96"/>
      <c r="M47" s="97"/>
      <c r="N47" s="95"/>
      <c r="O47" s="79">
        <v>4</v>
      </c>
      <c r="P47" s="77"/>
      <c r="Q47" s="49" t="str">
        <f t="shared" ref="Q47:Q49" si="34">IF(OR(R47="Preventivo",R47="Detectivo"),"Probabilidad",IF(R47="Correctivo","Impacto",""))</f>
        <v/>
      </c>
      <c r="R47" s="50"/>
      <c r="S47" s="50"/>
      <c r="T47" s="51" t="str">
        <f t="shared" si="31"/>
        <v/>
      </c>
      <c r="U47" s="50"/>
      <c r="V47" s="50"/>
      <c r="W47" s="52" t="str">
        <f>IFERROR(IF(AND(Q46="Probabilidad",Q47="Probabilidad"),(Y46-(+Y46*T47)),IF(AND(Q46="Impacto",Q47="Probabilidad"),(Y45-(+Y45*T47)),IF(Q47="Impacto",Y46,""))),"")</f>
        <v/>
      </c>
      <c r="X47" s="53" t="str">
        <f t="shared" si="1"/>
        <v/>
      </c>
      <c r="Y47" s="51" t="str">
        <f t="shared" si="32"/>
        <v/>
      </c>
      <c r="Z47" s="53" t="str">
        <f t="shared" si="3"/>
        <v/>
      </c>
      <c r="AA47" s="51" t="str">
        <f>IFERROR(IF(AND(Q46="Impacto",Q47="Impacto"),(AA46-(+AA46*T47)),IF(AND(Q46="Probabilidad",Q47="Impacto"),(AA45-(+AA45*T47)),IF(Q47="Probabilidad",AA46,""))),"")</f>
        <v/>
      </c>
      <c r="AB47" s="54" t="str">
        <f>IFERROR(IF(OR(AND(X47="Muy Baja",Z47="Leve"),AND(X47="Muy Baja",Z47="Menor"),AND(X47="Baja",Z47="Leve")),"Bajo",IF(OR(AND(X47="Muy baja",Z47="Moderado"),AND(X47="Baja",Z47="Menor"),AND(X47="Baja",Z47="Moderado"),AND(X47="Media",Z47="Leve"),AND(X47="Media",Z47="Menor"),AND(X47="Media",Z47="Moderado"),AND(X47="Alta",Z47="Leve"),AND(X47="Alta",Z47="Menor")),"Moderado",IF(OR(AND(X47="Muy Baja",Z47="Mayor"),AND(X47="Baja",Z47="Mayor"),AND(X47="Media",Z47="Mayor"),AND(X47="Alta",Z47="Moderado"),AND(X47="Alta",Z47="Mayor"),AND(X47="Muy Alta",Z47="Leve"),AND(X47="Muy Alta",Z47="Menor"),AND(X47="Muy Alta",Z47="Moderado"),AND(X47="Muy Alta",Z47="Mayor")),"Alto",IF(OR(AND(X47="Muy Baja",Z47="Catastrófico"),AND(X47="Baja",Z47="Catastrófico"),AND(X47="Media",Z47="Catastrófico"),AND(X47="Alta",Z47="Catastrófico"),AND(X47="Muy Alta",Z47="Catastrófico")),"Extremo","")))),"")</f>
        <v/>
      </c>
      <c r="AC47" s="50"/>
      <c r="AD47" s="55"/>
      <c r="AE47" s="56"/>
      <c r="AF47" s="57"/>
      <c r="AG47" s="57"/>
      <c r="AH47" s="55"/>
      <c r="AI47" s="56"/>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row>
    <row r="48" spans="1:67" ht="151.5" hidden="1" customHeight="1" x14ac:dyDescent="0.3">
      <c r="A48" s="99"/>
      <c r="B48" s="102"/>
      <c r="C48" s="102"/>
      <c r="D48" s="128"/>
      <c r="E48" s="98" t="s">
        <v>186</v>
      </c>
      <c r="F48" s="98" t="s">
        <v>190</v>
      </c>
      <c r="G48" s="98"/>
      <c r="H48" s="98"/>
      <c r="I48" s="94"/>
      <c r="J48" s="100"/>
      <c r="K48" s="101"/>
      <c r="L48" s="96"/>
      <c r="M48" s="97"/>
      <c r="N48" s="95"/>
      <c r="O48" s="79">
        <v>5</v>
      </c>
      <c r="P48" s="77"/>
      <c r="Q48" s="49" t="str">
        <f t="shared" si="34"/>
        <v/>
      </c>
      <c r="R48" s="50"/>
      <c r="S48" s="50"/>
      <c r="T48" s="51" t="str">
        <f t="shared" si="31"/>
        <v/>
      </c>
      <c r="U48" s="50"/>
      <c r="V48" s="50"/>
      <c r="W48" s="52" t="str">
        <f>IFERROR(IF(AND(Q47="Probabilidad",Q48="Probabilidad"),(Y47-(+Y47*T48)),IF(AND(Q47="Impacto",Q48="Probabilidad"),(Y46-(+Y46*T48)),IF(Q48="Impacto",Y47,""))),"")</f>
        <v/>
      </c>
      <c r="X48" s="53" t="str">
        <f t="shared" si="1"/>
        <v/>
      </c>
      <c r="Y48" s="51" t="str">
        <f t="shared" si="32"/>
        <v/>
      </c>
      <c r="Z48" s="53" t="str">
        <f t="shared" si="3"/>
        <v/>
      </c>
      <c r="AA48" s="51" t="str">
        <f>IFERROR(IF(AND(Q47="Impacto",Q48="Impacto"),(AA47-(+AA47*T48)),IF(AND(Q47="Probabilidad",Q48="Impacto"),(AA46-(+AA46*T48)),IF(Q48="Probabilidad",AA47,""))),"")</f>
        <v/>
      </c>
      <c r="AB48" s="54" t="str">
        <f t="shared" ref="AB48:AB49" si="35">IFERROR(IF(OR(AND(X48="Muy Baja",Z48="Leve"),AND(X48="Muy Baja",Z48="Menor"),AND(X48="Baja",Z48="Leve")),"Bajo",IF(OR(AND(X48="Muy baja",Z48="Moderado"),AND(X48="Baja",Z48="Menor"),AND(X48="Baja",Z48="Moderado"),AND(X48="Media",Z48="Leve"),AND(X48="Media",Z48="Menor"),AND(X48="Media",Z48="Moderado"),AND(X48="Alta",Z48="Leve"),AND(X48="Alta",Z48="Menor")),"Moderado",IF(OR(AND(X48="Muy Baja",Z48="Mayor"),AND(X48="Baja",Z48="Mayor"),AND(X48="Media",Z48="Mayor"),AND(X48="Alta",Z48="Moderado"),AND(X48="Alta",Z48="Mayor"),AND(X48="Muy Alta",Z48="Leve"),AND(X48="Muy Alta",Z48="Menor"),AND(X48="Muy Alta",Z48="Moderado"),AND(X48="Muy Alta",Z48="Mayor")),"Alto",IF(OR(AND(X48="Muy Baja",Z48="Catastrófico"),AND(X48="Baja",Z48="Catastrófico"),AND(X48="Media",Z48="Catastrófico"),AND(X48="Alta",Z48="Catastrófico"),AND(X48="Muy Alta",Z48="Catastrófico")),"Extremo","")))),"")</f>
        <v/>
      </c>
      <c r="AC48" s="50"/>
      <c r="AD48" s="55"/>
      <c r="AE48" s="56"/>
      <c r="AF48" s="57"/>
      <c r="AG48" s="57"/>
      <c r="AH48" s="55"/>
      <c r="AI48" s="56"/>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row>
    <row r="49" spans="1:67" ht="151.5" hidden="1" customHeight="1" x14ac:dyDescent="0.3">
      <c r="A49" s="99"/>
      <c r="B49" s="102"/>
      <c r="C49" s="102"/>
      <c r="D49" s="129"/>
      <c r="E49" s="98" t="s">
        <v>186</v>
      </c>
      <c r="F49" s="98" t="s">
        <v>190</v>
      </c>
      <c r="G49" s="98"/>
      <c r="H49" s="98"/>
      <c r="I49" s="94"/>
      <c r="J49" s="100"/>
      <c r="K49" s="101"/>
      <c r="L49" s="96"/>
      <c r="M49" s="97"/>
      <c r="N49" s="95"/>
      <c r="O49" s="79">
        <v>6</v>
      </c>
      <c r="P49" s="77"/>
      <c r="Q49" s="49" t="str">
        <f t="shared" si="34"/>
        <v/>
      </c>
      <c r="R49" s="50"/>
      <c r="S49" s="50"/>
      <c r="T49" s="51" t="str">
        <f t="shared" si="31"/>
        <v/>
      </c>
      <c r="U49" s="50"/>
      <c r="V49" s="50"/>
      <c r="W49" s="52" t="str">
        <f>IFERROR(IF(AND(Q48="Probabilidad",Q49="Probabilidad"),(Y48-(+Y48*T49)),IF(AND(Q48="Impacto",Q49="Probabilidad"),(Y47-(+Y47*T49)),IF(Q49="Impacto",Y48,""))),"")</f>
        <v/>
      </c>
      <c r="X49" s="53" t="str">
        <f t="shared" si="1"/>
        <v/>
      </c>
      <c r="Y49" s="51" t="str">
        <f t="shared" si="32"/>
        <v/>
      </c>
      <c r="Z49" s="53" t="str">
        <f t="shared" si="3"/>
        <v/>
      </c>
      <c r="AA49" s="51" t="str">
        <f>IFERROR(IF(AND(Q48="Impacto",Q49="Impacto"),(AA48-(+AA48*T49)),IF(AND(Q48="Probabilidad",Q49="Impacto"),(AA47-(+AA47*T49)),IF(Q49="Probabilidad",AA48,""))),"")</f>
        <v/>
      </c>
      <c r="AB49" s="54" t="str">
        <f t="shared" si="35"/>
        <v/>
      </c>
      <c r="AC49" s="50"/>
      <c r="AD49" s="55"/>
      <c r="AE49" s="56"/>
      <c r="AF49" s="57"/>
      <c r="AG49" s="57"/>
      <c r="AH49" s="55"/>
      <c r="AI49" s="56"/>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row>
    <row r="50" spans="1:67" ht="240" customHeight="1" x14ac:dyDescent="0.3">
      <c r="A50" s="99"/>
      <c r="B50" s="102"/>
      <c r="C50" s="102"/>
      <c r="D50" s="98"/>
      <c r="E50" s="98"/>
      <c r="F50" s="98"/>
      <c r="G50" s="98"/>
      <c r="H50" s="98"/>
      <c r="I50" s="94"/>
      <c r="J50" s="110"/>
      <c r="K50" s="111" t="str">
        <f>IF(J50&lt;=0,"",IF(J50&lt;=2,"Muy Baja",IF(J50&lt;=24,"Baja",IF(J50&lt;=500,"Media",IF(J50&lt;=5000,"Alta","Muy Alta")))))</f>
        <v/>
      </c>
      <c r="L50" s="112" t="str">
        <f>IF(K50="","",IF(K50="Muy Baja",0.2,IF(K50="Baja",0.4,IF(K50="Media",0.6,IF(K50="Alta",0.8,IF(K50="Muy Alta",1,))))))</f>
        <v/>
      </c>
      <c r="M50" s="114"/>
      <c r="N50" s="113"/>
      <c r="O50" s="89">
        <v>1</v>
      </c>
      <c r="P50" s="76"/>
      <c r="Q50" s="49" t="str">
        <f>IF(OR(R50="Preventivo",R50="Detectivo"),"Probabilidad",IF(R50="Correctivo","Impacto",""))</f>
        <v/>
      </c>
      <c r="R50" s="50"/>
      <c r="S50" s="50"/>
      <c r="T50" s="51" t="str">
        <f>IF(AND(R50="Preventivo",S50="Automático"),"50%",IF(AND(R50="Preventivo",S50="Manual"),"40%",IF(AND(R50="Detectivo",S50="Automático"),"40%",IF(AND(R50="Detectivo",S50="Manual"),"30%",IF(AND(R50="Correctivo",S50="Automático"),"35%",IF(AND(R50="Correctivo",S50="Manual"),"25%",""))))))</f>
        <v/>
      </c>
      <c r="U50" s="50"/>
      <c r="V50" s="50"/>
      <c r="W50" s="52" t="str">
        <f>IFERROR(IF(Q50="Probabilidad",(L50-(+L50*T50)),IF(Q50="Impacto",L50,"")),"")</f>
        <v/>
      </c>
      <c r="X50" s="53" t="str">
        <f>IFERROR(IF(W50="","",IF(W50&lt;=0.2,"Muy Baja",IF(W50&lt;=0.4,"Baja",IF(W50&lt;=0.6,"Media",IF(W50&lt;=0.8,"Alta","Muy Alta"))))),"")</f>
        <v/>
      </c>
      <c r="Y50" s="51" t="str">
        <f>+W50</f>
        <v/>
      </c>
      <c r="Z50" s="53" t="str">
        <f>IFERROR(IF(AA50="","",IF(AA50&lt;=0.2,"Leve",IF(AA50&lt;=0.4,"Menor",IF(AA50&lt;=0.6,"Moderado",IF(AA50&lt;=0.8,"Mayor","Catastrófico"))))),"")</f>
        <v/>
      </c>
      <c r="AA50" s="51" t="str">
        <f>IFERROR(IF(Q50="Impacto",(#REF!-(+#REF!*T50)),IF(Q50="Probabilidad",#REF!,"")),"")</f>
        <v/>
      </c>
      <c r="AB50" s="54" t="str">
        <f>IFERROR(IF(OR(AND(X50="Muy Baja",Z50="Leve"),AND(X50="Muy Baja",Z50="Menor"),AND(X50="Baja",Z50="Leve")),"Bajo",IF(OR(AND(X50="Muy baja",Z50="Moderado"),AND(X50="Baja",Z50="Menor"),AND(X50="Baja",Z50="Moderado"),AND(X50="Media",Z50="Leve"),AND(X50="Media",Z50="Menor"),AND(X50="Media",Z50="Moderado"),AND(X50="Alta",Z50="Leve"),AND(X50="Alta",Z50="Menor")),"Moderado",IF(OR(AND(X50="Muy Baja",Z50="Mayor"),AND(X50="Baja",Z50="Mayor"),AND(X50="Media",Z50="Mayor"),AND(X50="Alta",Z50="Moderado"),AND(X50="Alta",Z50="Mayor"),AND(X50="Muy Alta",Z50="Leve"),AND(X50="Muy Alta",Z50="Menor"),AND(X50="Muy Alta",Z50="Moderado"),AND(X50="Muy Alta",Z50="Mayor")),"Alto",IF(OR(AND(X50="Muy Baja",Z50="Catastrófico"),AND(X50="Baja",Z50="Catastrófico"),AND(X50="Media",Z50="Catastrófico"),AND(X50="Alta",Z50="Catastrófico"),AND(X50="Muy Alta",Z50="Catastrófico")),"Extremo","")))),"")</f>
        <v/>
      </c>
      <c r="AC50" s="50"/>
      <c r="AD50" s="63" t="s">
        <v>146</v>
      </c>
      <c r="AE50" s="56"/>
      <c r="AF50" s="57"/>
      <c r="AG50" s="57"/>
      <c r="AH50" s="55"/>
      <c r="AI50" s="56"/>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row>
    <row r="51" spans="1:67" ht="151.5" hidden="1" customHeight="1" x14ac:dyDescent="0.3">
      <c r="A51" s="99"/>
      <c r="B51" s="102"/>
      <c r="C51" s="102"/>
      <c r="D51" s="98"/>
      <c r="E51" s="98"/>
      <c r="F51" s="98"/>
      <c r="G51" s="98"/>
      <c r="H51" s="98"/>
      <c r="I51" s="94"/>
      <c r="J51" s="110"/>
      <c r="K51" s="111"/>
      <c r="L51" s="112"/>
      <c r="M51" s="114"/>
      <c r="N51" s="113"/>
      <c r="O51" s="89">
        <v>2</v>
      </c>
      <c r="P51" s="48"/>
      <c r="Q51" s="49" t="str">
        <f>IF(OR(R51="Preventivo",R51="Detectivo"),"Probabilidad",IF(R51="Correctivo","Impacto",""))</f>
        <v/>
      </c>
      <c r="R51" s="50"/>
      <c r="S51" s="50"/>
      <c r="T51" s="51" t="str">
        <f t="shared" ref="T51:T55" si="36">IF(AND(R51="Preventivo",S51="Automático"),"50%",IF(AND(R51="Preventivo",S51="Manual"),"40%",IF(AND(R51="Detectivo",S51="Automático"),"40%",IF(AND(R51="Detectivo",S51="Manual"),"30%",IF(AND(R51="Correctivo",S51="Automático"),"35%",IF(AND(R51="Correctivo",S51="Manual"),"25%",""))))))</f>
        <v/>
      </c>
      <c r="U51" s="50"/>
      <c r="V51" s="50"/>
      <c r="W51" s="52" t="str">
        <f>IFERROR(IF(AND(Q50="Probabilidad",Q51="Probabilidad"),(Y50-(+Y50*T51)),IF(Q51="Probabilidad",(L50-(+L50*T51)),IF(Q51="Impacto",Y50,""))),"")</f>
        <v/>
      </c>
      <c r="X51" s="53" t="str">
        <f t="shared" si="1"/>
        <v/>
      </c>
      <c r="Y51" s="51" t="str">
        <f t="shared" ref="Y51:Y55" si="37">+W51</f>
        <v/>
      </c>
      <c r="Z51" s="53" t="str">
        <f t="shared" si="3"/>
        <v/>
      </c>
      <c r="AA51" s="51" t="str">
        <f>IFERROR(IF(AND(Q50="Impacto",Q51="Impacto"),(AA44-(+AA44*T51)),IF(Q51="Impacto",(#REF!-(+#REF!*T51)),IF(Q51="Probabilidad",AA44,""))),"")</f>
        <v/>
      </c>
      <c r="AB51" s="54" t="str">
        <f t="shared" ref="AB51:AB52" si="38">IFERROR(IF(OR(AND(X51="Muy Baja",Z51="Leve"),AND(X51="Muy Baja",Z51="Menor"),AND(X51="Baja",Z51="Leve")),"Bajo",IF(OR(AND(X51="Muy baja",Z51="Moderado"),AND(X51="Baja",Z51="Menor"),AND(X51="Baja",Z51="Moderado"),AND(X51="Media",Z51="Leve"),AND(X51="Media",Z51="Menor"),AND(X51="Media",Z51="Moderado"),AND(X51="Alta",Z51="Leve"),AND(X51="Alta",Z51="Menor")),"Moderado",IF(OR(AND(X51="Muy Baja",Z51="Mayor"),AND(X51="Baja",Z51="Mayor"),AND(X51="Media",Z51="Mayor"),AND(X51="Alta",Z51="Moderado"),AND(X51="Alta",Z51="Mayor"),AND(X51="Muy Alta",Z51="Leve"),AND(X51="Muy Alta",Z51="Menor"),AND(X51="Muy Alta",Z51="Moderado"),AND(X51="Muy Alta",Z51="Mayor")),"Alto",IF(OR(AND(X51="Muy Baja",Z51="Catastrófico"),AND(X51="Baja",Z51="Catastrófico"),AND(X51="Media",Z51="Catastrófico"),AND(X51="Alta",Z51="Catastrófico"),AND(X51="Muy Alta",Z51="Catastrófico")),"Extremo","")))),"")</f>
        <v/>
      </c>
      <c r="AC51" s="50"/>
      <c r="AD51" s="55"/>
      <c r="AE51" s="56"/>
      <c r="AF51" s="57"/>
      <c r="AG51" s="57"/>
      <c r="AH51" s="55"/>
      <c r="AI51" s="56"/>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row>
    <row r="52" spans="1:67" ht="151.5" hidden="1" customHeight="1" x14ac:dyDescent="0.3">
      <c r="A52" s="99"/>
      <c r="B52" s="102"/>
      <c r="C52" s="102"/>
      <c r="D52" s="98"/>
      <c r="E52" s="98"/>
      <c r="F52" s="98"/>
      <c r="G52" s="98"/>
      <c r="H52" s="98"/>
      <c r="I52" s="94"/>
      <c r="J52" s="110"/>
      <c r="K52" s="111"/>
      <c r="L52" s="112"/>
      <c r="M52" s="114"/>
      <c r="N52" s="113"/>
      <c r="O52" s="89">
        <v>3</v>
      </c>
      <c r="P52" s="58"/>
      <c r="Q52" s="49" t="str">
        <f>IF(OR(R52="Preventivo",R52="Detectivo"),"Probabilidad",IF(R52="Correctivo","Impacto",""))</f>
        <v/>
      </c>
      <c r="R52" s="50"/>
      <c r="S52" s="50"/>
      <c r="T52" s="51" t="str">
        <f t="shared" si="36"/>
        <v/>
      </c>
      <c r="U52" s="50"/>
      <c r="V52" s="50"/>
      <c r="W52" s="52" t="str">
        <f>IFERROR(IF(AND(Q51="Probabilidad",Q52="Probabilidad"),(Y51-(+Y51*T52)),IF(AND(Q51="Impacto",Q52="Probabilidad"),(Y50-(+Y50*T52)),IF(Q52="Impacto",Y51,""))),"")</f>
        <v/>
      </c>
      <c r="X52" s="53" t="str">
        <f t="shared" si="1"/>
        <v/>
      </c>
      <c r="Y52" s="51" t="str">
        <f t="shared" si="37"/>
        <v/>
      </c>
      <c r="Z52" s="53" t="str">
        <f t="shared" si="3"/>
        <v/>
      </c>
      <c r="AA52" s="51" t="str">
        <f>IFERROR(IF(AND(Q51="Impacto",Q52="Impacto"),(AA51-(+AA51*T52)),IF(AND(Q51="Probabilidad",Q52="Impacto"),(AA50-(+AA50*T52)),IF(Q52="Probabilidad",AA51,""))),"")</f>
        <v/>
      </c>
      <c r="AB52" s="54" t="str">
        <f t="shared" si="38"/>
        <v/>
      </c>
      <c r="AC52" s="50"/>
      <c r="AD52" s="55"/>
      <c r="AE52" s="56"/>
      <c r="AF52" s="57"/>
      <c r="AG52" s="57"/>
      <c r="AH52" s="55"/>
      <c r="AI52" s="56"/>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row>
    <row r="53" spans="1:67" ht="151.5" hidden="1" customHeight="1" x14ac:dyDescent="0.3">
      <c r="A53" s="99"/>
      <c r="B53" s="102"/>
      <c r="C53" s="102"/>
      <c r="D53" s="98"/>
      <c r="E53" s="98"/>
      <c r="F53" s="98"/>
      <c r="G53" s="98"/>
      <c r="H53" s="98"/>
      <c r="I53" s="94"/>
      <c r="J53" s="110"/>
      <c r="K53" s="111"/>
      <c r="L53" s="112"/>
      <c r="M53" s="114"/>
      <c r="N53" s="113"/>
      <c r="O53" s="89">
        <v>4</v>
      </c>
      <c r="P53" s="48"/>
      <c r="Q53" s="49" t="str">
        <f t="shared" ref="Q53:Q55" si="39">IF(OR(R53="Preventivo",R53="Detectivo"),"Probabilidad",IF(R53="Correctivo","Impacto",""))</f>
        <v/>
      </c>
      <c r="R53" s="50"/>
      <c r="S53" s="50"/>
      <c r="T53" s="51" t="str">
        <f t="shared" si="36"/>
        <v/>
      </c>
      <c r="U53" s="50"/>
      <c r="V53" s="50"/>
      <c r="W53" s="52" t="str">
        <f>IFERROR(IF(AND(Q52="Probabilidad",Q53="Probabilidad"),(Y52-(+Y52*T53)),IF(AND(Q52="Impacto",Q53="Probabilidad"),(Y51-(+Y51*T53)),IF(Q53="Impacto",Y52,""))),"")</f>
        <v/>
      </c>
      <c r="X53" s="53" t="str">
        <f t="shared" si="1"/>
        <v/>
      </c>
      <c r="Y53" s="51" t="str">
        <f t="shared" si="37"/>
        <v/>
      </c>
      <c r="Z53" s="53" t="str">
        <f t="shared" si="3"/>
        <v/>
      </c>
      <c r="AA53" s="51" t="str">
        <f>IFERROR(IF(AND(Q52="Impacto",Q53="Impacto"),(AA52-(+AA52*T53)),IF(AND(Q52="Probabilidad",Q53="Impacto"),(AA51-(+AA51*T53)),IF(Q53="Probabilidad",AA52,""))),"")</f>
        <v/>
      </c>
      <c r="AB53" s="54" t="str">
        <f>IFERROR(IF(OR(AND(X53="Muy Baja",Z53="Leve"),AND(X53="Muy Baja",Z53="Menor"),AND(X53="Baja",Z53="Leve")),"Bajo",IF(OR(AND(X53="Muy baja",Z53="Moderado"),AND(X53="Baja",Z53="Menor"),AND(X53="Baja",Z53="Moderado"),AND(X53="Media",Z53="Leve"),AND(X53="Media",Z53="Menor"),AND(X53="Media",Z53="Moderado"),AND(X53="Alta",Z53="Leve"),AND(X53="Alta",Z53="Menor")),"Moderado",IF(OR(AND(X53="Muy Baja",Z53="Mayor"),AND(X53="Baja",Z53="Mayor"),AND(X53="Media",Z53="Mayor"),AND(X53="Alta",Z53="Moderado"),AND(X53="Alta",Z53="Mayor"),AND(X53="Muy Alta",Z53="Leve"),AND(X53="Muy Alta",Z53="Menor"),AND(X53="Muy Alta",Z53="Moderado"),AND(X53="Muy Alta",Z53="Mayor")),"Alto",IF(OR(AND(X53="Muy Baja",Z53="Catastrófico"),AND(X53="Baja",Z53="Catastrófico"),AND(X53="Media",Z53="Catastrófico"),AND(X53="Alta",Z53="Catastrófico"),AND(X53="Muy Alta",Z53="Catastrófico")),"Extremo","")))),"")</f>
        <v/>
      </c>
      <c r="AC53" s="50"/>
      <c r="AD53" s="55"/>
      <c r="AE53" s="56"/>
      <c r="AF53" s="57"/>
      <c r="AG53" s="57"/>
      <c r="AH53" s="55"/>
      <c r="AI53" s="56"/>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row>
    <row r="54" spans="1:67" ht="151.5" hidden="1" customHeight="1" x14ac:dyDescent="0.3">
      <c r="A54" s="99"/>
      <c r="B54" s="102"/>
      <c r="C54" s="102"/>
      <c r="D54" s="98"/>
      <c r="E54" s="98"/>
      <c r="F54" s="98"/>
      <c r="G54" s="98"/>
      <c r="H54" s="98"/>
      <c r="I54" s="94"/>
      <c r="J54" s="110"/>
      <c r="K54" s="111"/>
      <c r="L54" s="112"/>
      <c r="M54" s="114"/>
      <c r="N54" s="113"/>
      <c r="O54" s="89">
        <v>5</v>
      </c>
      <c r="P54" s="48"/>
      <c r="Q54" s="49" t="str">
        <f t="shared" si="39"/>
        <v/>
      </c>
      <c r="R54" s="50"/>
      <c r="S54" s="50"/>
      <c r="T54" s="51" t="str">
        <f t="shared" si="36"/>
        <v/>
      </c>
      <c r="U54" s="50"/>
      <c r="V54" s="50"/>
      <c r="W54" s="52" t="str">
        <f>IFERROR(IF(AND(Q53="Probabilidad",Q54="Probabilidad"),(Y53-(+Y53*T54)),IF(AND(Q53="Impacto",Q54="Probabilidad"),(Y52-(+Y52*T54)),IF(Q54="Impacto",Y53,""))),"")</f>
        <v/>
      </c>
      <c r="X54" s="53" t="str">
        <f t="shared" si="1"/>
        <v/>
      </c>
      <c r="Y54" s="51" t="str">
        <f t="shared" si="37"/>
        <v/>
      </c>
      <c r="Z54" s="53" t="str">
        <f t="shared" si="3"/>
        <v/>
      </c>
      <c r="AA54" s="51" t="str">
        <f>IFERROR(IF(AND(Q53="Impacto",Q54="Impacto"),(AA53-(+AA53*T54)),IF(AND(Q53="Probabilidad",Q54="Impacto"),(AA52-(+AA52*T54)),IF(Q54="Probabilidad",AA53,""))),"")</f>
        <v/>
      </c>
      <c r="AB54" s="54" t="str">
        <f t="shared" ref="AB54:AB55" si="40">IFERROR(IF(OR(AND(X54="Muy Baja",Z54="Leve"),AND(X54="Muy Baja",Z54="Menor"),AND(X54="Baja",Z54="Leve")),"Bajo",IF(OR(AND(X54="Muy baja",Z54="Moderado"),AND(X54="Baja",Z54="Menor"),AND(X54="Baja",Z54="Moderado"),AND(X54="Media",Z54="Leve"),AND(X54="Media",Z54="Menor"),AND(X54="Media",Z54="Moderado"),AND(X54="Alta",Z54="Leve"),AND(X54="Alta",Z54="Menor")),"Moderado",IF(OR(AND(X54="Muy Baja",Z54="Mayor"),AND(X54="Baja",Z54="Mayor"),AND(X54="Media",Z54="Mayor"),AND(X54="Alta",Z54="Moderado"),AND(X54="Alta",Z54="Mayor"),AND(X54="Muy Alta",Z54="Leve"),AND(X54="Muy Alta",Z54="Menor"),AND(X54="Muy Alta",Z54="Moderado"),AND(X54="Muy Alta",Z54="Mayor")),"Alto",IF(OR(AND(X54="Muy Baja",Z54="Catastrófico"),AND(X54="Baja",Z54="Catastrófico"),AND(X54="Media",Z54="Catastrófico"),AND(X54="Alta",Z54="Catastrófico"),AND(X54="Muy Alta",Z54="Catastrófico")),"Extremo","")))),"")</f>
        <v/>
      </c>
      <c r="AC54" s="50"/>
      <c r="AD54" s="55"/>
      <c r="AE54" s="56"/>
      <c r="AF54" s="57"/>
      <c r="AG54" s="57"/>
      <c r="AH54" s="55"/>
      <c r="AI54" s="56"/>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row>
    <row r="55" spans="1:67" ht="151.5" hidden="1" customHeight="1" x14ac:dyDescent="0.3">
      <c r="A55" s="99"/>
      <c r="B55" s="102"/>
      <c r="C55" s="102"/>
      <c r="D55" s="98"/>
      <c r="E55" s="98"/>
      <c r="F55" s="98"/>
      <c r="G55" s="98"/>
      <c r="H55" s="98"/>
      <c r="I55" s="94"/>
      <c r="J55" s="110"/>
      <c r="K55" s="111"/>
      <c r="L55" s="112"/>
      <c r="M55" s="114"/>
      <c r="N55" s="113"/>
      <c r="O55" s="89">
        <v>6</v>
      </c>
      <c r="P55" s="48"/>
      <c r="Q55" s="49" t="str">
        <f t="shared" si="39"/>
        <v/>
      </c>
      <c r="R55" s="50"/>
      <c r="S55" s="50"/>
      <c r="T55" s="51" t="str">
        <f t="shared" si="36"/>
        <v/>
      </c>
      <c r="U55" s="50"/>
      <c r="V55" s="50"/>
      <c r="W55" s="52" t="str">
        <f>IFERROR(IF(AND(Q54="Probabilidad",Q55="Probabilidad"),(Y54-(+Y54*T55)),IF(AND(Q54="Impacto",Q55="Probabilidad"),(Y53-(+Y53*T55)),IF(Q55="Impacto",Y54,""))),"")</f>
        <v/>
      </c>
      <c r="X55" s="53" t="str">
        <f t="shared" si="1"/>
        <v/>
      </c>
      <c r="Y55" s="51" t="str">
        <f t="shared" si="37"/>
        <v/>
      </c>
      <c r="Z55" s="53" t="str">
        <f t="shared" si="3"/>
        <v/>
      </c>
      <c r="AA55" s="51" t="str">
        <f>IFERROR(IF(AND(Q54="Impacto",Q55="Impacto"),(AA54-(+AA54*T55)),IF(AND(Q54="Probabilidad",Q55="Impacto"),(AA53-(+AA53*T55)),IF(Q55="Probabilidad",AA54,""))),"")</f>
        <v/>
      </c>
      <c r="AB55" s="54" t="str">
        <f t="shared" si="40"/>
        <v/>
      </c>
      <c r="AC55" s="50"/>
      <c r="AD55" s="55"/>
      <c r="AE55" s="56"/>
      <c r="AF55" s="57"/>
      <c r="AG55" s="57"/>
      <c r="AH55" s="55"/>
      <c r="AI55" s="56"/>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row>
    <row r="56" spans="1:67" ht="151.5" customHeight="1" x14ac:dyDescent="0.3">
      <c r="A56" s="99"/>
      <c r="B56" s="102"/>
      <c r="C56" s="102"/>
      <c r="D56" s="98"/>
      <c r="E56" s="98"/>
      <c r="F56" s="98"/>
      <c r="G56" s="98"/>
      <c r="H56" s="98"/>
      <c r="I56" s="94"/>
      <c r="J56" s="110"/>
      <c r="K56" s="111" t="str">
        <f>IF(J56&lt;=0,"",IF(J56&lt;=2,"Muy Baja",IF(J56&lt;=24,"Baja",IF(J56&lt;=500,"Media",IF(J56&lt;=5000,"Alta","Muy Alta")))))</f>
        <v/>
      </c>
      <c r="L56" s="112" t="str">
        <f>IF(K56="","",IF(K56="Muy Baja",0.2,IF(K56="Baja",0.4,IF(K56="Media",0.6,IF(K56="Alta",0.8,IF(K56="Muy Alta",1,))))))</f>
        <v/>
      </c>
      <c r="M56" s="114"/>
      <c r="N56" s="113"/>
      <c r="O56" s="89">
        <v>1</v>
      </c>
      <c r="P56" s="62"/>
      <c r="Q56" s="49" t="str">
        <f>IF(OR(R56="Preventivo",R56="Detectivo"),"Probabilidad",IF(R56="Correctivo","Impacto",""))</f>
        <v/>
      </c>
      <c r="R56" s="50"/>
      <c r="S56" s="50"/>
      <c r="T56" s="51" t="str">
        <f>IF(AND(R56="Preventivo",S56="Automático"),"50%",IF(AND(R56="Preventivo",S56="Manual"),"40%",IF(AND(R56="Detectivo",S56="Automático"),"40%",IF(AND(R56="Detectivo",S56="Manual"),"30%",IF(AND(R56="Correctivo",S56="Automático"),"35%",IF(AND(R56="Correctivo",S56="Manual"),"25%",""))))))</f>
        <v/>
      </c>
      <c r="U56" s="50"/>
      <c r="V56" s="50"/>
      <c r="W56" s="52" t="str">
        <f>IFERROR(IF(Q56="Probabilidad",(L56-(+L56*T56)),IF(Q56="Impacto",L56,"")),"")</f>
        <v/>
      </c>
      <c r="X56" s="53" t="str">
        <f>IFERROR(IF(W56="","",IF(W56&lt;=0.2,"Muy Baja",IF(W56&lt;=0.4,"Baja",IF(W56&lt;=0.6,"Media",IF(W56&lt;=0.8,"Alta","Muy Alta"))))),"")</f>
        <v/>
      </c>
      <c r="Y56" s="51" t="str">
        <f>+W56</f>
        <v/>
      </c>
      <c r="Z56" s="53" t="str">
        <f>IFERROR(IF(AA56="","",IF(AA56&lt;=0.2,"Leve",IF(AA56&lt;=0.4,"Menor",IF(AA56&lt;=0.6,"Moderado",IF(AA56&lt;=0.8,"Mayor","Catastrófico"))))),"")</f>
        <v/>
      </c>
      <c r="AA56" s="51" t="str">
        <f>IFERROR(IF(Q56="Impacto",(#REF!-(+#REF!*T56)),IF(Q56="Probabilidad",#REF!,"")),"")</f>
        <v/>
      </c>
      <c r="AB56" s="54" t="str">
        <f>IFERROR(IF(OR(AND(X56="Muy Baja",Z56="Leve"),AND(X56="Muy Baja",Z56="Menor"),AND(X56="Baja",Z56="Leve")),"Bajo",IF(OR(AND(X56="Muy baja",Z56="Moderado"),AND(X56="Baja",Z56="Menor"),AND(X56="Baja",Z56="Moderado"),AND(X56="Media",Z56="Leve"),AND(X56="Media",Z56="Menor"),AND(X56="Media",Z56="Moderado"),AND(X56="Alta",Z56="Leve"),AND(X56="Alta",Z56="Menor")),"Moderado",IF(OR(AND(X56="Muy Baja",Z56="Mayor"),AND(X56="Baja",Z56="Mayor"),AND(X56="Media",Z56="Mayor"),AND(X56="Alta",Z56="Moderado"),AND(X56="Alta",Z56="Mayor"),AND(X56="Muy Alta",Z56="Leve"),AND(X56="Muy Alta",Z56="Menor"),AND(X56="Muy Alta",Z56="Moderado"),AND(X56="Muy Alta",Z56="Mayor")),"Alto",IF(OR(AND(X56="Muy Baja",Z56="Catastrófico"),AND(X56="Baja",Z56="Catastrófico"),AND(X56="Media",Z56="Catastrófico"),AND(X56="Alta",Z56="Catastrófico"),AND(X56="Muy Alta",Z56="Catastrófico")),"Extremo","")))),"")</f>
        <v/>
      </c>
      <c r="AC56" s="50"/>
      <c r="AD56" s="63" t="s">
        <v>146</v>
      </c>
      <c r="AE56" s="56"/>
      <c r="AF56" s="57"/>
      <c r="AG56" s="57"/>
      <c r="AH56" s="55"/>
      <c r="AI56" s="56"/>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row>
    <row r="57" spans="1:67" ht="151.5" hidden="1" customHeight="1" x14ac:dyDescent="0.3">
      <c r="A57" s="99"/>
      <c r="B57" s="102"/>
      <c r="C57" s="102"/>
      <c r="D57" s="98"/>
      <c r="E57" s="98"/>
      <c r="F57" s="98"/>
      <c r="G57" s="98"/>
      <c r="H57" s="98"/>
      <c r="I57" s="94"/>
      <c r="J57" s="110"/>
      <c r="K57" s="111"/>
      <c r="L57" s="112"/>
      <c r="M57" s="114"/>
      <c r="N57" s="113"/>
      <c r="O57" s="89">
        <v>2</v>
      </c>
      <c r="P57" s="48"/>
      <c r="Q57" s="49" t="str">
        <f>IF(OR(R57="Preventivo",R57="Detectivo"),"Probabilidad",IF(R57="Correctivo","Impacto",""))</f>
        <v/>
      </c>
      <c r="R57" s="50"/>
      <c r="S57" s="50"/>
      <c r="T57" s="51" t="str">
        <f t="shared" ref="T57:T61" si="41">IF(AND(R57="Preventivo",S57="Automático"),"50%",IF(AND(R57="Preventivo",S57="Manual"),"40%",IF(AND(R57="Detectivo",S57="Automático"),"40%",IF(AND(R57="Detectivo",S57="Manual"),"30%",IF(AND(R57="Correctivo",S57="Automático"),"35%",IF(AND(R57="Correctivo",S57="Manual"),"25%",""))))))</f>
        <v/>
      </c>
      <c r="U57" s="50"/>
      <c r="V57" s="50"/>
      <c r="W57" s="52" t="str">
        <f>IFERROR(IF(AND(Q56="Probabilidad",Q57="Probabilidad"),(Y56-(+Y56*T57)),IF(Q57="Probabilidad",(L56-(+L56*T57)),IF(Q57="Impacto",Y56,""))),"")</f>
        <v/>
      </c>
      <c r="X57" s="53" t="str">
        <f t="shared" si="1"/>
        <v/>
      </c>
      <c r="Y57" s="51" t="str">
        <f t="shared" ref="Y57:Y61" si="42">+W57</f>
        <v/>
      </c>
      <c r="Z57" s="53" t="str">
        <f t="shared" si="3"/>
        <v/>
      </c>
      <c r="AA57" s="51" t="str">
        <f>IFERROR(IF(AND(Q56="Impacto",Q57="Impacto"),(AA50-(+AA50*T57)),IF(Q57="Impacto",(#REF!-(+#REF!*T57)),IF(Q57="Probabilidad",AA50,""))),"")</f>
        <v/>
      </c>
      <c r="AB57" s="54" t="str">
        <f t="shared" ref="AB57:AB58" si="43">IFERROR(IF(OR(AND(X57="Muy Baja",Z57="Leve"),AND(X57="Muy Baja",Z57="Menor"),AND(X57="Baja",Z57="Leve")),"Bajo",IF(OR(AND(X57="Muy baja",Z57="Moderado"),AND(X57="Baja",Z57="Menor"),AND(X57="Baja",Z57="Moderado"),AND(X57="Media",Z57="Leve"),AND(X57="Media",Z57="Menor"),AND(X57="Media",Z57="Moderado"),AND(X57="Alta",Z57="Leve"),AND(X57="Alta",Z57="Menor")),"Moderado",IF(OR(AND(X57="Muy Baja",Z57="Mayor"),AND(X57="Baja",Z57="Mayor"),AND(X57="Media",Z57="Mayor"),AND(X57="Alta",Z57="Moderado"),AND(X57="Alta",Z57="Mayor"),AND(X57="Muy Alta",Z57="Leve"),AND(X57="Muy Alta",Z57="Menor"),AND(X57="Muy Alta",Z57="Moderado"),AND(X57="Muy Alta",Z57="Mayor")),"Alto",IF(OR(AND(X57="Muy Baja",Z57="Catastrófico"),AND(X57="Baja",Z57="Catastrófico"),AND(X57="Media",Z57="Catastrófico"),AND(X57="Alta",Z57="Catastrófico"),AND(X57="Muy Alta",Z57="Catastrófico")),"Extremo","")))),"")</f>
        <v/>
      </c>
      <c r="AC57" s="50"/>
      <c r="AD57" s="55"/>
      <c r="AE57" s="56"/>
      <c r="AF57" s="57"/>
      <c r="AG57" s="57"/>
      <c r="AH57" s="55"/>
      <c r="AI57" s="56"/>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row>
    <row r="58" spans="1:67" ht="151.5" hidden="1" customHeight="1" x14ac:dyDescent="0.3">
      <c r="A58" s="99"/>
      <c r="B58" s="102"/>
      <c r="C58" s="102"/>
      <c r="D58" s="98"/>
      <c r="E58" s="98"/>
      <c r="F58" s="98"/>
      <c r="G58" s="98"/>
      <c r="H58" s="98"/>
      <c r="I58" s="94"/>
      <c r="J58" s="110"/>
      <c r="K58" s="111"/>
      <c r="L58" s="112"/>
      <c r="M58" s="114"/>
      <c r="N58" s="113"/>
      <c r="O58" s="89">
        <v>3</v>
      </c>
      <c r="P58" s="58"/>
      <c r="Q58" s="49" t="str">
        <f>IF(OR(R58="Preventivo",R58="Detectivo"),"Probabilidad",IF(R58="Correctivo","Impacto",""))</f>
        <v/>
      </c>
      <c r="R58" s="50"/>
      <c r="S58" s="50"/>
      <c r="T58" s="51" t="str">
        <f t="shared" si="41"/>
        <v/>
      </c>
      <c r="U58" s="50"/>
      <c r="V58" s="50"/>
      <c r="W58" s="52" t="str">
        <f>IFERROR(IF(AND(Q57="Probabilidad",Q58="Probabilidad"),(Y57-(+Y57*T58)),IF(AND(Q57="Impacto",Q58="Probabilidad"),(Y56-(+Y56*T58)),IF(Q58="Impacto",Y57,""))),"")</f>
        <v/>
      </c>
      <c r="X58" s="53" t="str">
        <f t="shared" si="1"/>
        <v/>
      </c>
      <c r="Y58" s="51" t="str">
        <f t="shared" si="42"/>
        <v/>
      </c>
      <c r="Z58" s="53" t="str">
        <f t="shared" si="3"/>
        <v/>
      </c>
      <c r="AA58" s="51" t="str">
        <f>IFERROR(IF(AND(Q57="Impacto",Q58="Impacto"),(AA57-(+AA57*T58)),IF(AND(Q57="Probabilidad",Q58="Impacto"),(AA56-(+AA56*T58)),IF(Q58="Probabilidad",AA57,""))),"")</f>
        <v/>
      </c>
      <c r="AB58" s="54" t="str">
        <f t="shared" si="43"/>
        <v/>
      </c>
      <c r="AC58" s="50"/>
      <c r="AD58" s="55"/>
      <c r="AE58" s="56"/>
      <c r="AF58" s="57"/>
      <c r="AG58" s="57"/>
      <c r="AH58" s="55"/>
      <c r="AI58" s="56"/>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row>
    <row r="59" spans="1:67" ht="151.5" hidden="1" customHeight="1" x14ac:dyDescent="0.3">
      <c r="A59" s="99"/>
      <c r="B59" s="102"/>
      <c r="C59" s="102"/>
      <c r="D59" s="98"/>
      <c r="E59" s="98"/>
      <c r="F59" s="98"/>
      <c r="G59" s="98"/>
      <c r="H59" s="98"/>
      <c r="I59" s="94"/>
      <c r="J59" s="110"/>
      <c r="K59" s="111"/>
      <c r="L59" s="112"/>
      <c r="M59" s="114"/>
      <c r="N59" s="113"/>
      <c r="O59" s="89">
        <v>4</v>
      </c>
      <c r="P59" s="48"/>
      <c r="Q59" s="49" t="str">
        <f t="shared" ref="Q59:Q61" si="44">IF(OR(R59="Preventivo",R59="Detectivo"),"Probabilidad",IF(R59="Correctivo","Impacto",""))</f>
        <v/>
      </c>
      <c r="R59" s="50"/>
      <c r="S59" s="50"/>
      <c r="T59" s="51" t="str">
        <f t="shared" si="41"/>
        <v/>
      </c>
      <c r="U59" s="50"/>
      <c r="V59" s="50"/>
      <c r="W59" s="52" t="str">
        <f>IFERROR(IF(AND(Q58="Probabilidad",Q59="Probabilidad"),(Y58-(+Y58*T59)),IF(AND(Q58="Impacto",Q59="Probabilidad"),(Y57-(+Y57*T59)),IF(Q59="Impacto",Y58,""))),"")</f>
        <v/>
      </c>
      <c r="X59" s="53" t="str">
        <f t="shared" si="1"/>
        <v/>
      </c>
      <c r="Y59" s="51" t="str">
        <f t="shared" si="42"/>
        <v/>
      </c>
      <c r="Z59" s="53" t="str">
        <f t="shared" si="3"/>
        <v/>
      </c>
      <c r="AA59" s="51" t="str">
        <f>IFERROR(IF(AND(Q58="Impacto",Q59="Impacto"),(AA58-(+AA58*T59)),IF(AND(Q58="Probabilidad",Q59="Impacto"),(AA57-(+AA57*T59)),IF(Q59="Probabilidad",AA58,""))),"")</f>
        <v/>
      </c>
      <c r="AB59" s="54" t="str">
        <f>IFERROR(IF(OR(AND(X59="Muy Baja",Z59="Leve"),AND(X59="Muy Baja",Z59="Menor"),AND(X59="Baja",Z59="Leve")),"Bajo",IF(OR(AND(X59="Muy baja",Z59="Moderado"),AND(X59="Baja",Z59="Menor"),AND(X59="Baja",Z59="Moderado"),AND(X59="Media",Z59="Leve"),AND(X59="Media",Z59="Menor"),AND(X59="Media",Z59="Moderado"),AND(X59="Alta",Z59="Leve"),AND(X59="Alta",Z59="Menor")),"Moderado",IF(OR(AND(X59="Muy Baja",Z59="Mayor"),AND(X59="Baja",Z59="Mayor"),AND(X59="Media",Z59="Mayor"),AND(X59="Alta",Z59="Moderado"),AND(X59="Alta",Z59="Mayor"),AND(X59="Muy Alta",Z59="Leve"),AND(X59="Muy Alta",Z59="Menor"),AND(X59="Muy Alta",Z59="Moderado"),AND(X59="Muy Alta",Z59="Mayor")),"Alto",IF(OR(AND(X59="Muy Baja",Z59="Catastrófico"),AND(X59="Baja",Z59="Catastrófico"),AND(X59="Media",Z59="Catastrófico"),AND(X59="Alta",Z59="Catastrófico"),AND(X59="Muy Alta",Z59="Catastrófico")),"Extremo","")))),"")</f>
        <v/>
      </c>
      <c r="AC59" s="50"/>
      <c r="AD59" s="55"/>
      <c r="AE59" s="56"/>
      <c r="AF59" s="57"/>
      <c r="AG59" s="57"/>
      <c r="AH59" s="55"/>
      <c r="AI59" s="56"/>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row>
    <row r="60" spans="1:67" ht="151.5" hidden="1" customHeight="1" x14ac:dyDescent="0.3">
      <c r="A60" s="99"/>
      <c r="B60" s="102"/>
      <c r="C60" s="102"/>
      <c r="D60" s="98"/>
      <c r="E60" s="98"/>
      <c r="F60" s="98"/>
      <c r="G60" s="98"/>
      <c r="H60" s="98"/>
      <c r="I60" s="94"/>
      <c r="J60" s="110"/>
      <c r="K60" s="111"/>
      <c r="L60" s="112"/>
      <c r="M60" s="114"/>
      <c r="N60" s="113"/>
      <c r="O60" s="89">
        <v>5</v>
      </c>
      <c r="P60" s="48"/>
      <c r="Q60" s="49" t="str">
        <f t="shared" si="44"/>
        <v/>
      </c>
      <c r="R60" s="50"/>
      <c r="S60" s="50"/>
      <c r="T60" s="51" t="str">
        <f t="shared" si="41"/>
        <v/>
      </c>
      <c r="U60" s="50"/>
      <c r="V60" s="50"/>
      <c r="W60" s="52" t="str">
        <f>IFERROR(IF(AND(Q59="Probabilidad",Q60="Probabilidad"),(Y59-(+Y59*T60)),IF(AND(Q59="Impacto",Q60="Probabilidad"),(Y58-(+Y58*T60)),IF(Q60="Impacto",Y59,""))),"")</f>
        <v/>
      </c>
      <c r="X60" s="53" t="str">
        <f t="shared" si="1"/>
        <v/>
      </c>
      <c r="Y60" s="51" t="str">
        <f t="shared" si="42"/>
        <v/>
      </c>
      <c r="Z60" s="53" t="str">
        <f t="shared" si="3"/>
        <v/>
      </c>
      <c r="AA60" s="51" t="str">
        <f>IFERROR(IF(AND(Q59="Impacto",Q60="Impacto"),(AA59-(+AA59*T60)),IF(AND(Q59="Probabilidad",Q60="Impacto"),(AA58-(+AA58*T60)),IF(Q60="Probabilidad",AA59,""))),"")</f>
        <v/>
      </c>
      <c r="AB60" s="54" t="str">
        <f t="shared" ref="AB60:AB61" si="45">IFERROR(IF(OR(AND(X60="Muy Baja",Z60="Leve"),AND(X60="Muy Baja",Z60="Menor"),AND(X60="Baja",Z60="Leve")),"Bajo",IF(OR(AND(X60="Muy baja",Z60="Moderado"),AND(X60="Baja",Z60="Menor"),AND(X60="Baja",Z60="Moderado"),AND(X60="Media",Z60="Leve"),AND(X60="Media",Z60="Menor"),AND(X60="Media",Z60="Moderado"),AND(X60="Alta",Z60="Leve"),AND(X60="Alta",Z60="Menor")),"Moderado",IF(OR(AND(X60="Muy Baja",Z60="Mayor"),AND(X60="Baja",Z60="Mayor"),AND(X60="Media",Z60="Mayor"),AND(X60="Alta",Z60="Moderado"),AND(X60="Alta",Z60="Mayor"),AND(X60="Muy Alta",Z60="Leve"),AND(X60="Muy Alta",Z60="Menor"),AND(X60="Muy Alta",Z60="Moderado"),AND(X60="Muy Alta",Z60="Mayor")),"Alto",IF(OR(AND(X60="Muy Baja",Z60="Catastrófico"),AND(X60="Baja",Z60="Catastrófico"),AND(X60="Media",Z60="Catastrófico"),AND(X60="Alta",Z60="Catastrófico"),AND(X60="Muy Alta",Z60="Catastrófico")),"Extremo","")))),"")</f>
        <v/>
      </c>
      <c r="AC60" s="50"/>
      <c r="AD60" s="55"/>
      <c r="AE60" s="56"/>
      <c r="AF60" s="57"/>
      <c r="AG60" s="57"/>
      <c r="AH60" s="55"/>
      <c r="AI60" s="56"/>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row>
    <row r="61" spans="1:67" ht="151.5" hidden="1" customHeight="1" x14ac:dyDescent="0.3">
      <c r="A61" s="99"/>
      <c r="B61" s="102"/>
      <c r="C61" s="102"/>
      <c r="D61" s="98"/>
      <c r="E61" s="98"/>
      <c r="F61" s="98"/>
      <c r="G61" s="98"/>
      <c r="H61" s="98"/>
      <c r="I61" s="94"/>
      <c r="J61" s="110"/>
      <c r="K61" s="111"/>
      <c r="L61" s="112"/>
      <c r="M61" s="114"/>
      <c r="N61" s="113"/>
      <c r="O61" s="89">
        <v>6</v>
      </c>
      <c r="P61" s="48"/>
      <c r="Q61" s="49" t="str">
        <f t="shared" si="44"/>
        <v/>
      </c>
      <c r="R61" s="50"/>
      <c r="S61" s="50"/>
      <c r="T61" s="51" t="str">
        <f t="shared" si="41"/>
        <v/>
      </c>
      <c r="U61" s="50"/>
      <c r="V61" s="50"/>
      <c r="W61" s="52" t="str">
        <f>IFERROR(IF(AND(Q60="Probabilidad",Q61="Probabilidad"),(Y60-(+Y60*T61)),IF(AND(Q60="Impacto",Q61="Probabilidad"),(Y59-(+Y59*T61)),IF(Q61="Impacto",Y60,""))),"")</f>
        <v/>
      </c>
      <c r="X61" s="53" t="str">
        <f t="shared" si="1"/>
        <v/>
      </c>
      <c r="Y61" s="51" t="str">
        <f t="shared" si="42"/>
        <v/>
      </c>
      <c r="Z61" s="53" t="str">
        <f t="shared" si="3"/>
        <v/>
      </c>
      <c r="AA61" s="51" t="str">
        <f>IFERROR(IF(AND(Q60="Impacto",Q61="Impacto"),(AA60-(+AA60*T61)),IF(AND(Q60="Probabilidad",Q61="Impacto"),(AA59-(+AA59*T61)),IF(Q61="Probabilidad",AA60,""))),"")</f>
        <v/>
      </c>
      <c r="AB61" s="54" t="str">
        <f t="shared" si="45"/>
        <v/>
      </c>
      <c r="AC61" s="50"/>
      <c r="AD61" s="55"/>
      <c r="AE61" s="56"/>
      <c r="AF61" s="57"/>
      <c r="AG61" s="57"/>
      <c r="AH61" s="55"/>
      <c r="AI61" s="56"/>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row>
    <row r="62" spans="1:67" ht="151.5" hidden="1" customHeight="1" x14ac:dyDescent="0.3">
      <c r="A62" s="99"/>
      <c r="B62" s="102"/>
      <c r="C62" s="102"/>
      <c r="D62" s="98"/>
      <c r="E62" s="98"/>
      <c r="F62" s="98"/>
      <c r="G62" s="98"/>
      <c r="H62" s="98"/>
      <c r="I62" s="94"/>
      <c r="J62" s="110"/>
      <c r="K62" s="111" t="str">
        <f>IF(J62&lt;=0,"",IF(J62&lt;=2,"Muy Baja",IF(J62&lt;=24,"Baja",IF(J62&lt;=500,"Media",IF(J62&lt;=5000,"Alta","Muy Alta")))))</f>
        <v/>
      </c>
      <c r="L62" s="112" t="str">
        <f>IF(K62="","",IF(K62="Muy Baja",0.2,IF(K62="Baja",0.4,IF(K62="Media",0.6,IF(K62="Alta",0.8,IF(K62="Muy Alta",1,))))))</f>
        <v/>
      </c>
      <c r="M62" s="114"/>
      <c r="N62" s="113"/>
      <c r="O62" s="89">
        <v>1</v>
      </c>
      <c r="P62" s="48"/>
      <c r="Q62" s="49" t="str">
        <f>IF(OR(R62="Preventivo",R62="Detectivo"),"Probabilidad",IF(R62="Correctivo","Impacto",""))</f>
        <v/>
      </c>
      <c r="R62" s="50"/>
      <c r="S62" s="50"/>
      <c r="T62" s="51" t="str">
        <f>IF(AND(R62="Preventivo",S62="Automático"),"50%",IF(AND(R62="Preventivo",S62="Manual"),"40%",IF(AND(R62="Detectivo",S62="Automático"),"40%",IF(AND(R62="Detectivo",S62="Manual"),"30%",IF(AND(R62="Correctivo",S62="Automático"),"35%",IF(AND(R62="Correctivo",S62="Manual"),"25%",""))))))</f>
        <v/>
      </c>
      <c r="U62" s="50"/>
      <c r="V62" s="50"/>
      <c r="W62" s="52" t="str">
        <f>IFERROR(IF(Q62="Probabilidad",(L62-(+L62*T62)),IF(Q62="Impacto",L62,"")),"")</f>
        <v/>
      </c>
      <c r="X62" s="53" t="str">
        <f>IFERROR(IF(W62="","",IF(W62&lt;=0.2,"Muy Baja",IF(W62&lt;=0.4,"Baja",IF(W62&lt;=0.6,"Media",IF(W62&lt;=0.8,"Alta","Muy Alta"))))),"")</f>
        <v/>
      </c>
      <c r="Y62" s="51" t="str">
        <f>+W62</f>
        <v/>
      </c>
      <c r="Z62" s="53" t="str">
        <f>IFERROR(IF(AA62="","",IF(AA62&lt;=0.2,"Leve",IF(AA62&lt;=0.4,"Menor",IF(AA62&lt;=0.6,"Moderado",IF(AA62&lt;=0.8,"Mayor","Catastrófico"))))),"")</f>
        <v/>
      </c>
      <c r="AA62" s="51" t="str">
        <f>IFERROR(IF(Q62="Impacto",(#REF!-(+#REF!*T62)),IF(Q62="Probabilidad",#REF!,"")),"")</f>
        <v/>
      </c>
      <c r="AB62" s="54" t="str">
        <f>IFERROR(IF(OR(AND(X62="Muy Baja",Z62="Leve"),AND(X62="Muy Baja",Z62="Menor"),AND(X62="Baja",Z62="Leve")),"Bajo",IF(OR(AND(X62="Muy baja",Z62="Moderado"),AND(X62="Baja",Z62="Menor"),AND(X62="Baja",Z62="Moderado"),AND(X62="Media",Z62="Leve"),AND(X62="Media",Z62="Menor"),AND(X62="Media",Z62="Moderado"),AND(X62="Alta",Z62="Leve"),AND(X62="Alta",Z62="Menor")),"Moderado",IF(OR(AND(X62="Muy Baja",Z62="Mayor"),AND(X62="Baja",Z62="Mayor"),AND(X62="Media",Z62="Mayor"),AND(X62="Alta",Z62="Moderado"),AND(X62="Alta",Z62="Mayor"),AND(X62="Muy Alta",Z62="Leve"),AND(X62="Muy Alta",Z62="Menor"),AND(X62="Muy Alta",Z62="Moderado"),AND(X62="Muy Alta",Z62="Mayor")),"Alto",IF(OR(AND(X62="Muy Baja",Z62="Catastrófico"),AND(X62="Baja",Z62="Catastrófico"),AND(X62="Media",Z62="Catastrófico"),AND(X62="Alta",Z62="Catastrófico"),AND(X62="Muy Alta",Z62="Catastrófico")),"Extremo","")))),"")</f>
        <v/>
      </c>
      <c r="AC62" s="50"/>
      <c r="AD62" s="55"/>
      <c r="AE62" s="56"/>
      <c r="AF62" s="57"/>
      <c r="AG62" s="57"/>
      <c r="AH62" s="55"/>
      <c r="AI62" s="56"/>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row>
    <row r="63" spans="1:67" ht="151.5" hidden="1" customHeight="1" x14ac:dyDescent="0.3">
      <c r="A63" s="99"/>
      <c r="B63" s="102"/>
      <c r="C63" s="102"/>
      <c r="D63" s="98"/>
      <c r="E63" s="98"/>
      <c r="F63" s="98"/>
      <c r="G63" s="98"/>
      <c r="H63" s="98"/>
      <c r="I63" s="94"/>
      <c r="J63" s="110"/>
      <c r="K63" s="111"/>
      <c r="L63" s="112"/>
      <c r="M63" s="114"/>
      <c r="N63" s="113"/>
      <c r="O63" s="89">
        <v>2</v>
      </c>
      <c r="P63" s="48"/>
      <c r="Q63" s="49" t="str">
        <f>IF(OR(R63="Preventivo",R63="Detectivo"),"Probabilidad",IF(R63="Correctivo","Impacto",""))</f>
        <v/>
      </c>
      <c r="R63" s="50"/>
      <c r="S63" s="50"/>
      <c r="T63" s="51" t="str">
        <f t="shared" ref="T63:T67" si="46">IF(AND(R63="Preventivo",S63="Automático"),"50%",IF(AND(R63="Preventivo",S63="Manual"),"40%",IF(AND(R63="Detectivo",S63="Automático"),"40%",IF(AND(R63="Detectivo",S63="Manual"),"30%",IF(AND(R63="Correctivo",S63="Automático"),"35%",IF(AND(R63="Correctivo",S63="Manual"),"25%",""))))))</f>
        <v/>
      </c>
      <c r="U63" s="50"/>
      <c r="V63" s="50"/>
      <c r="W63" s="52" t="str">
        <f>IFERROR(IF(AND(Q62="Probabilidad",Q63="Probabilidad"),(Y62-(+Y62*T63)),IF(Q63="Probabilidad",(L62-(+L62*T63)),IF(Q63="Impacto",Y62,""))),"")</f>
        <v/>
      </c>
      <c r="X63" s="53" t="str">
        <f t="shared" si="1"/>
        <v/>
      </c>
      <c r="Y63" s="51" t="str">
        <f t="shared" ref="Y63:Y67" si="47">+W63</f>
        <v/>
      </c>
      <c r="Z63" s="53" t="str">
        <f t="shared" si="3"/>
        <v/>
      </c>
      <c r="AA63" s="51" t="str">
        <f>IFERROR(IF(AND(Q62="Impacto",Q63="Impacto"),(AA56-(+AA56*T63)),IF(Q63="Impacto",(#REF!-(+#REF!*T63)),IF(Q63="Probabilidad",AA56,""))),"")</f>
        <v/>
      </c>
      <c r="AB63" s="54" t="str">
        <f t="shared" ref="AB63:AB64" si="48">IFERROR(IF(OR(AND(X63="Muy Baja",Z63="Leve"),AND(X63="Muy Baja",Z63="Menor"),AND(X63="Baja",Z63="Leve")),"Bajo",IF(OR(AND(X63="Muy baja",Z63="Moderado"),AND(X63="Baja",Z63="Menor"),AND(X63="Baja",Z63="Moderado"),AND(X63="Media",Z63="Leve"),AND(X63="Media",Z63="Menor"),AND(X63="Media",Z63="Moderado"),AND(X63="Alta",Z63="Leve"),AND(X63="Alta",Z63="Menor")),"Moderado",IF(OR(AND(X63="Muy Baja",Z63="Mayor"),AND(X63="Baja",Z63="Mayor"),AND(X63="Media",Z63="Mayor"),AND(X63="Alta",Z63="Moderado"),AND(X63="Alta",Z63="Mayor"),AND(X63="Muy Alta",Z63="Leve"),AND(X63="Muy Alta",Z63="Menor"),AND(X63="Muy Alta",Z63="Moderado"),AND(X63="Muy Alta",Z63="Mayor")),"Alto",IF(OR(AND(X63="Muy Baja",Z63="Catastrófico"),AND(X63="Baja",Z63="Catastrófico"),AND(X63="Media",Z63="Catastrófico"),AND(X63="Alta",Z63="Catastrófico"),AND(X63="Muy Alta",Z63="Catastrófico")),"Extremo","")))),"")</f>
        <v/>
      </c>
      <c r="AC63" s="50"/>
      <c r="AD63" s="55"/>
      <c r="AE63" s="56"/>
      <c r="AF63" s="57"/>
      <c r="AG63" s="57"/>
      <c r="AH63" s="55"/>
      <c r="AI63" s="56"/>
    </row>
    <row r="64" spans="1:67" ht="151.5" hidden="1" customHeight="1" x14ac:dyDescent="0.3">
      <c r="A64" s="99"/>
      <c r="B64" s="102"/>
      <c r="C64" s="102"/>
      <c r="D64" s="98"/>
      <c r="E64" s="98"/>
      <c r="F64" s="98"/>
      <c r="G64" s="98"/>
      <c r="H64" s="98"/>
      <c r="I64" s="94"/>
      <c r="J64" s="110"/>
      <c r="K64" s="111"/>
      <c r="L64" s="112"/>
      <c r="M64" s="114"/>
      <c r="N64" s="113"/>
      <c r="O64" s="89">
        <v>3</v>
      </c>
      <c r="P64" s="58"/>
      <c r="Q64" s="49" t="str">
        <f>IF(OR(R64="Preventivo",R64="Detectivo"),"Probabilidad",IF(R64="Correctivo","Impacto",""))</f>
        <v/>
      </c>
      <c r="R64" s="50"/>
      <c r="S64" s="50"/>
      <c r="T64" s="51" t="str">
        <f t="shared" si="46"/>
        <v/>
      </c>
      <c r="U64" s="50"/>
      <c r="V64" s="50"/>
      <c r="W64" s="52" t="str">
        <f>IFERROR(IF(AND(Q63="Probabilidad",Q64="Probabilidad"),(Y63-(+Y63*T64)),IF(AND(Q63="Impacto",Q64="Probabilidad"),(Y62-(+Y62*T64)),IF(Q64="Impacto",Y63,""))),"")</f>
        <v/>
      </c>
      <c r="X64" s="53" t="str">
        <f t="shared" si="1"/>
        <v/>
      </c>
      <c r="Y64" s="51" t="str">
        <f t="shared" si="47"/>
        <v/>
      </c>
      <c r="Z64" s="53" t="str">
        <f t="shared" si="3"/>
        <v/>
      </c>
      <c r="AA64" s="51" t="str">
        <f>IFERROR(IF(AND(Q63="Impacto",Q64="Impacto"),(AA63-(+AA63*T64)),IF(AND(Q63="Probabilidad",Q64="Impacto"),(AA62-(+AA62*T64)),IF(Q64="Probabilidad",AA63,""))),"")</f>
        <v/>
      </c>
      <c r="AB64" s="54" t="str">
        <f t="shared" si="48"/>
        <v/>
      </c>
      <c r="AC64" s="50"/>
      <c r="AD64" s="55"/>
      <c r="AE64" s="56"/>
      <c r="AF64" s="57"/>
      <c r="AG64" s="57"/>
      <c r="AH64" s="55"/>
      <c r="AI64" s="56"/>
    </row>
    <row r="65" spans="1:35" ht="151.5" hidden="1" customHeight="1" x14ac:dyDescent="0.3">
      <c r="A65" s="99"/>
      <c r="B65" s="102"/>
      <c r="C65" s="102"/>
      <c r="D65" s="98"/>
      <c r="E65" s="98"/>
      <c r="F65" s="98"/>
      <c r="G65" s="98"/>
      <c r="H65" s="98"/>
      <c r="I65" s="94"/>
      <c r="J65" s="110"/>
      <c r="K65" s="111"/>
      <c r="L65" s="112"/>
      <c r="M65" s="114"/>
      <c r="N65" s="113"/>
      <c r="O65" s="89">
        <v>4</v>
      </c>
      <c r="P65" s="48"/>
      <c r="Q65" s="49" t="str">
        <f t="shared" ref="Q65:Q67" si="49">IF(OR(R65="Preventivo",R65="Detectivo"),"Probabilidad",IF(R65="Correctivo","Impacto",""))</f>
        <v/>
      </c>
      <c r="R65" s="50"/>
      <c r="S65" s="50"/>
      <c r="T65" s="51" t="str">
        <f t="shared" si="46"/>
        <v/>
      </c>
      <c r="U65" s="50"/>
      <c r="V65" s="50"/>
      <c r="W65" s="52" t="str">
        <f>IFERROR(IF(AND(Q64="Probabilidad",Q65="Probabilidad"),(Y64-(+Y64*T65)),IF(AND(Q64="Impacto",Q65="Probabilidad"),(Y63-(+Y63*T65)),IF(Q65="Impacto",Y64,""))),"")</f>
        <v/>
      </c>
      <c r="X65" s="53" t="str">
        <f t="shared" si="1"/>
        <v/>
      </c>
      <c r="Y65" s="51" t="str">
        <f t="shared" si="47"/>
        <v/>
      </c>
      <c r="Z65" s="53" t="str">
        <f t="shared" si="3"/>
        <v/>
      </c>
      <c r="AA65" s="51" t="str">
        <f>IFERROR(IF(AND(Q64="Impacto",Q65="Impacto"),(AA64-(+AA64*T65)),IF(AND(Q64="Probabilidad",Q65="Impacto"),(AA63-(+AA63*T65)),IF(Q65="Probabilidad",AA64,""))),"")</f>
        <v/>
      </c>
      <c r="AB65" s="54" t="str">
        <f>IFERROR(IF(OR(AND(X65="Muy Baja",Z65="Leve"),AND(X65="Muy Baja",Z65="Menor"),AND(X65="Baja",Z65="Leve")),"Bajo",IF(OR(AND(X65="Muy baja",Z65="Moderado"),AND(X65="Baja",Z65="Menor"),AND(X65="Baja",Z65="Moderado"),AND(X65="Media",Z65="Leve"),AND(X65="Media",Z65="Menor"),AND(X65="Media",Z65="Moderado"),AND(X65="Alta",Z65="Leve"),AND(X65="Alta",Z65="Menor")),"Moderado",IF(OR(AND(X65="Muy Baja",Z65="Mayor"),AND(X65="Baja",Z65="Mayor"),AND(X65="Media",Z65="Mayor"),AND(X65="Alta",Z65="Moderado"),AND(X65="Alta",Z65="Mayor"),AND(X65="Muy Alta",Z65="Leve"),AND(X65="Muy Alta",Z65="Menor"),AND(X65="Muy Alta",Z65="Moderado"),AND(X65="Muy Alta",Z65="Mayor")),"Alto",IF(OR(AND(X65="Muy Baja",Z65="Catastrófico"),AND(X65="Baja",Z65="Catastrófico"),AND(X65="Media",Z65="Catastrófico"),AND(X65="Alta",Z65="Catastrófico"),AND(X65="Muy Alta",Z65="Catastrófico")),"Extremo","")))),"")</f>
        <v/>
      </c>
      <c r="AC65" s="50"/>
      <c r="AD65" s="55"/>
      <c r="AE65" s="56"/>
      <c r="AF65" s="57"/>
      <c r="AG65" s="57"/>
      <c r="AH65" s="55"/>
      <c r="AI65" s="56"/>
    </row>
    <row r="66" spans="1:35" ht="151.5" hidden="1" customHeight="1" x14ac:dyDescent="0.3">
      <c r="A66" s="99"/>
      <c r="B66" s="102"/>
      <c r="C66" s="102"/>
      <c r="D66" s="98"/>
      <c r="E66" s="98"/>
      <c r="F66" s="98"/>
      <c r="G66" s="98"/>
      <c r="H66" s="98"/>
      <c r="I66" s="94"/>
      <c r="J66" s="110"/>
      <c r="K66" s="111"/>
      <c r="L66" s="112"/>
      <c r="M66" s="114"/>
      <c r="N66" s="113"/>
      <c r="O66" s="89">
        <v>5</v>
      </c>
      <c r="P66" s="48"/>
      <c r="Q66" s="49" t="str">
        <f t="shared" si="49"/>
        <v/>
      </c>
      <c r="R66" s="50"/>
      <c r="S66" s="50"/>
      <c r="T66" s="51" t="str">
        <f t="shared" si="46"/>
        <v/>
      </c>
      <c r="U66" s="50"/>
      <c r="V66" s="50"/>
      <c r="W66" s="52" t="str">
        <f>IFERROR(IF(AND(Q65="Probabilidad",Q66="Probabilidad"),(Y65-(+Y65*T66)),IF(AND(Q65="Impacto",Q66="Probabilidad"),(Y64-(+Y64*T66)),IF(Q66="Impacto",Y65,""))),"")</f>
        <v/>
      </c>
      <c r="X66" s="53" t="str">
        <f t="shared" si="1"/>
        <v/>
      </c>
      <c r="Y66" s="51" t="str">
        <f t="shared" si="47"/>
        <v/>
      </c>
      <c r="Z66" s="53" t="str">
        <f t="shared" si="3"/>
        <v/>
      </c>
      <c r="AA66" s="51" t="str">
        <f>IFERROR(IF(AND(Q65="Impacto",Q66="Impacto"),(AA65-(+AA65*T66)),IF(AND(Q65="Probabilidad",Q66="Impacto"),(AA64-(+AA64*T66)),IF(Q66="Probabilidad",AA65,""))),"")</f>
        <v/>
      </c>
      <c r="AB66" s="54" t="str">
        <f t="shared" ref="AB66:AB67" si="50">IFERROR(IF(OR(AND(X66="Muy Baja",Z66="Leve"),AND(X66="Muy Baja",Z66="Menor"),AND(X66="Baja",Z66="Leve")),"Bajo",IF(OR(AND(X66="Muy baja",Z66="Moderado"),AND(X66="Baja",Z66="Menor"),AND(X66="Baja",Z66="Moderado"),AND(X66="Media",Z66="Leve"),AND(X66="Media",Z66="Menor"),AND(X66="Media",Z66="Moderado"),AND(X66="Alta",Z66="Leve"),AND(X66="Alta",Z66="Menor")),"Moderado",IF(OR(AND(X66="Muy Baja",Z66="Mayor"),AND(X66="Baja",Z66="Mayor"),AND(X66="Media",Z66="Mayor"),AND(X66="Alta",Z66="Moderado"),AND(X66="Alta",Z66="Mayor"),AND(X66="Muy Alta",Z66="Leve"),AND(X66="Muy Alta",Z66="Menor"),AND(X66="Muy Alta",Z66="Moderado"),AND(X66="Muy Alta",Z66="Mayor")),"Alto",IF(OR(AND(X66="Muy Baja",Z66="Catastrófico"),AND(X66="Baja",Z66="Catastrófico"),AND(X66="Media",Z66="Catastrófico"),AND(X66="Alta",Z66="Catastrófico"),AND(X66="Muy Alta",Z66="Catastrófico")),"Extremo","")))),"")</f>
        <v/>
      </c>
      <c r="AC66" s="50"/>
      <c r="AD66" s="55"/>
      <c r="AE66" s="56"/>
      <c r="AF66" s="57"/>
      <c r="AG66" s="57"/>
      <c r="AH66" s="55"/>
      <c r="AI66" s="56"/>
    </row>
    <row r="67" spans="1:35" ht="151.5" hidden="1" customHeight="1" x14ac:dyDescent="0.3">
      <c r="A67" s="99"/>
      <c r="B67" s="102"/>
      <c r="C67" s="102"/>
      <c r="D67" s="98"/>
      <c r="E67" s="98"/>
      <c r="F67" s="98"/>
      <c r="G67" s="98"/>
      <c r="H67" s="98"/>
      <c r="I67" s="94"/>
      <c r="J67" s="110"/>
      <c r="K67" s="111"/>
      <c r="L67" s="112"/>
      <c r="M67" s="114"/>
      <c r="N67" s="113"/>
      <c r="O67" s="89">
        <v>6</v>
      </c>
      <c r="P67" s="48"/>
      <c r="Q67" s="49" t="str">
        <f t="shared" si="49"/>
        <v/>
      </c>
      <c r="R67" s="50"/>
      <c r="S67" s="50"/>
      <c r="T67" s="51" t="str">
        <f t="shared" si="46"/>
        <v/>
      </c>
      <c r="U67" s="50"/>
      <c r="V67" s="50"/>
      <c r="W67" s="52" t="str">
        <f>IFERROR(IF(AND(Q66="Probabilidad",Q67="Probabilidad"),(Y66-(+Y66*T67)),IF(AND(Q66="Impacto",Q67="Probabilidad"),(Y65-(+Y65*T67)),IF(Q67="Impacto",Y66,""))),"")</f>
        <v/>
      </c>
      <c r="X67" s="53" t="str">
        <f t="shared" si="1"/>
        <v/>
      </c>
      <c r="Y67" s="51" t="str">
        <f t="shared" si="47"/>
        <v/>
      </c>
      <c r="Z67" s="53" t="str">
        <f t="shared" si="3"/>
        <v/>
      </c>
      <c r="AA67" s="51" t="str">
        <f>IFERROR(IF(AND(Q66="Impacto",Q67="Impacto"),(AA66-(+AA66*T67)),IF(AND(Q66="Probabilidad",Q67="Impacto"),(AA65-(+AA65*T67)),IF(Q67="Probabilidad",AA66,""))),"")</f>
        <v/>
      </c>
      <c r="AB67" s="54" t="str">
        <f t="shared" si="50"/>
        <v/>
      </c>
      <c r="AC67" s="50"/>
      <c r="AD67" s="55"/>
      <c r="AE67" s="56"/>
      <c r="AF67" s="57"/>
      <c r="AG67" s="57"/>
      <c r="AH67" s="55"/>
      <c r="AI67" s="56"/>
    </row>
    <row r="68" spans="1:35" ht="151.5" hidden="1" customHeight="1" x14ac:dyDescent="0.3">
      <c r="A68" s="99"/>
      <c r="B68" s="102"/>
      <c r="C68" s="102"/>
      <c r="D68" s="98"/>
      <c r="E68" s="98"/>
      <c r="F68" s="98"/>
      <c r="G68" s="98"/>
      <c r="H68" s="98"/>
      <c r="I68" s="94"/>
      <c r="J68" s="110"/>
      <c r="K68" s="111" t="str">
        <f>IF(J68&lt;=0,"",IF(J68&lt;=2,"Muy Baja",IF(J68&lt;=24,"Baja",IF(J68&lt;=500,"Media",IF(J68&lt;=5000,"Alta","Muy Alta")))))</f>
        <v/>
      </c>
      <c r="L68" s="112" t="str">
        <f>IF(K68="","",IF(K68="Muy Baja",0.2,IF(K68="Baja",0.4,IF(K68="Media",0.6,IF(K68="Alta",0.8,IF(K68="Muy Alta",1,))))))</f>
        <v/>
      </c>
      <c r="M68" s="114"/>
      <c r="N68" s="113"/>
      <c r="O68" s="89">
        <v>1</v>
      </c>
      <c r="P68" s="48"/>
      <c r="Q68" s="49" t="str">
        <f>IF(OR(R68="Preventivo",R68="Detectivo"),"Probabilidad",IF(R68="Correctivo","Impacto",""))</f>
        <v/>
      </c>
      <c r="R68" s="50"/>
      <c r="S68" s="50"/>
      <c r="T68" s="51" t="str">
        <f>IF(AND(R68="Preventivo",S68="Automático"),"50%",IF(AND(R68="Preventivo",S68="Manual"),"40%",IF(AND(R68="Detectivo",S68="Automático"),"40%",IF(AND(R68="Detectivo",S68="Manual"),"30%",IF(AND(R68="Correctivo",S68="Automático"),"35%",IF(AND(R68="Correctivo",S68="Manual"),"25%",""))))))</f>
        <v/>
      </c>
      <c r="U68" s="50"/>
      <c r="V68" s="50"/>
      <c r="W68" s="52" t="str">
        <f>IFERROR(IF(Q68="Probabilidad",(L68-(+L68*T68)),IF(Q68="Impacto",L68,"")),"")</f>
        <v/>
      </c>
      <c r="X68" s="53" t="str">
        <f>IFERROR(IF(W68="","",IF(W68&lt;=0.2,"Muy Baja",IF(W68&lt;=0.4,"Baja",IF(W68&lt;=0.6,"Media",IF(W68&lt;=0.8,"Alta","Muy Alta"))))),"")</f>
        <v/>
      </c>
      <c r="Y68" s="51" t="str">
        <f>+W68</f>
        <v/>
      </c>
      <c r="Z68" s="53" t="str">
        <f>IFERROR(IF(AA68="","",IF(AA68&lt;=0.2,"Leve",IF(AA68&lt;=0.4,"Menor",IF(AA68&lt;=0.6,"Moderado",IF(AA68&lt;=0.8,"Mayor","Catastrófico"))))),"")</f>
        <v/>
      </c>
      <c r="AA68" s="51" t="str">
        <f>IFERROR(IF(Q68="Impacto",(#REF!-(+#REF!*T68)),IF(Q68="Probabilidad",#REF!,"")),"")</f>
        <v/>
      </c>
      <c r="AB68" s="54" t="str">
        <f>IFERROR(IF(OR(AND(X68="Muy Baja",Z68="Leve"),AND(X68="Muy Baja",Z68="Menor"),AND(X68="Baja",Z68="Leve")),"Bajo",IF(OR(AND(X68="Muy baja",Z68="Moderado"),AND(X68="Baja",Z68="Menor"),AND(X68="Baja",Z68="Moderado"),AND(X68="Media",Z68="Leve"),AND(X68="Media",Z68="Menor"),AND(X68="Media",Z68="Moderado"),AND(X68="Alta",Z68="Leve"),AND(X68="Alta",Z68="Menor")),"Moderado",IF(OR(AND(X68="Muy Baja",Z68="Mayor"),AND(X68="Baja",Z68="Mayor"),AND(X68="Media",Z68="Mayor"),AND(X68="Alta",Z68="Moderado"),AND(X68="Alta",Z68="Mayor"),AND(X68="Muy Alta",Z68="Leve"),AND(X68="Muy Alta",Z68="Menor"),AND(X68="Muy Alta",Z68="Moderado"),AND(X68="Muy Alta",Z68="Mayor")),"Alto",IF(OR(AND(X68="Muy Baja",Z68="Catastrófico"),AND(X68="Baja",Z68="Catastrófico"),AND(X68="Media",Z68="Catastrófico"),AND(X68="Alta",Z68="Catastrófico"),AND(X68="Muy Alta",Z68="Catastrófico")),"Extremo","")))),"")</f>
        <v/>
      </c>
      <c r="AC68" s="50"/>
      <c r="AD68" s="55"/>
      <c r="AE68" s="56"/>
      <c r="AF68" s="57"/>
      <c r="AG68" s="57"/>
      <c r="AH68" s="55"/>
      <c r="AI68" s="56"/>
    </row>
    <row r="69" spans="1:35" ht="151.5" hidden="1" customHeight="1" x14ac:dyDescent="0.3">
      <c r="A69" s="99"/>
      <c r="B69" s="102"/>
      <c r="C69" s="102"/>
      <c r="D69" s="98"/>
      <c r="E69" s="98"/>
      <c r="F69" s="98"/>
      <c r="G69" s="98"/>
      <c r="H69" s="98"/>
      <c r="I69" s="94"/>
      <c r="J69" s="110"/>
      <c r="K69" s="111"/>
      <c r="L69" s="112"/>
      <c r="M69" s="114"/>
      <c r="N69" s="113"/>
      <c r="O69" s="89">
        <v>2</v>
      </c>
      <c r="P69" s="48"/>
      <c r="Q69" s="49" t="str">
        <f>IF(OR(R69="Preventivo",R69="Detectivo"),"Probabilidad",IF(R69="Correctivo","Impacto",""))</f>
        <v/>
      </c>
      <c r="R69" s="50"/>
      <c r="S69" s="50"/>
      <c r="T69" s="51" t="str">
        <f t="shared" ref="T69:T73" si="51">IF(AND(R69="Preventivo",S69="Automático"),"50%",IF(AND(R69="Preventivo",S69="Manual"),"40%",IF(AND(R69="Detectivo",S69="Automático"),"40%",IF(AND(R69="Detectivo",S69="Manual"),"30%",IF(AND(R69="Correctivo",S69="Automático"),"35%",IF(AND(R69="Correctivo",S69="Manual"),"25%",""))))))</f>
        <v/>
      </c>
      <c r="U69" s="50"/>
      <c r="V69" s="50"/>
      <c r="W69" s="52" t="str">
        <f>IFERROR(IF(AND(Q68="Probabilidad",Q69="Probabilidad"),(Y68-(+Y68*T69)),IF(Q69="Probabilidad",(L68-(+L68*T69)),IF(Q69="Impacto",Y68,""))),"")</f>
        <v/>
      </c>
      <c r="X69" s="53" t="str">
        <f t="shared" ref="X69:X73" si="52">IFERROR(IF(W69="","",IF(W69&lt;=0.2,"Muy Baja",IF(W69&lt;=0.4,"Baja",IF(W69&lt;=0.6,"Media",IF(W69&lt;=0.8,"Alta","Muy Alta"))))),"")</f>
        <v/>
      </c>
      <c r="Y69" s="51" t="str">
        <f t="shared" ref="Y69:Y73" si="53">+W69</f>
        <v/>
      </c>
      <c r="Z69" s="53" t="str">
        <f t="shared" ref="Z69:Z73" si="54">IFERROR(IF(AA69="","",IF(AA69&lt;=0.2,"Leve",IF(AA69&lt;=0.4,"Menor",IF(AA69&lt;=0.6,"Moderado",IF(AA69&lt;=0.8,"Mayor","Catastrófico"))))),"")</f>
        <v/>
      </c>
      <c r="AA69" s="51" t="str">
        <f>IFERROR(IF(AND(Q68="Impacto",Q69="Impacto"),(AA62-(+AA62*T69)),IF(Q69="Impacto",(#REF!-(+#REF!*T69)),IF(Q69="Probabilidad",AA62,""))),"")</f>
        <v/>
      </c>
      <c r="AB69" s="54" t="str">
        <f t="shared" ref="AB69:AB70" si="55">IFERROR(IF(OR(AND(X69="Muy Baja",Z69="Leve"),AND(X69="Muy Baja",Z69="Menor"),AND(X69="Baja",Z69="Leve")),"Bajo",IF(OR(AND(X69="Muy baja",Z69="Moderado"),AND(X69="Baja",Z69="Menor"),AND(X69="Baja",Z69="Moderado"),AND(X69="Media",Z69="Leve"),AND(X69="Media",Z69="Menor"),AND(X69="Media",Z69="Moderado"),AND(X69="Alta",Z69="Leve"),AND(X69="Alta",Z69="Menor")),"Moderado",IF(OR(AND(X69="Muy Baja",Z69="Mayor"),AND(X69="Baja",Z69="Mayor"),AND(X69="Media",Z69="Mayor"),AND(X69="Alta",Z69="Moderado"),AND(X69="Alta",Z69="Mayor"),AND(X69="Muy Alta",Z69="Leve"),AND(X69="Muy Alta",Z69="Menor"),AND(X69="Muy Alta",Z69="Moderado"),AND(X69="Muy Alta",Z69="Mayor")),"Alto",IF(OR(AND(X69="Muy Baja",Z69="Catastrófico"),AND(X69="Baja",Z69="Catastrófico"),AND(X69="Media",Z69="Catastrófico"),AND(X69="Alta",Z69="Catastrófico"),AND(X69="Muy Alta",Z69="Catastrófico")),"Extremo","")))),"")</f>
        <v/>
      </c>
      <c r="AC69" s="50"/>
      <c r="AD69" s="55"/>
      <c r="AE69" s="56"/>
      <c r="AF69" s="57"/>
      <c r="AG69" s="57"/>
      <c r="AH69" s="55"/>
      <c r="AI69" s="56"/>
    </row>
    <row r="70" spans="1:35" ht="151.5" hidden="1" customHeight="1" x14ac:dyDescent="0.3">
      <c r="A70" s="99"/>
      <c r="B70" s="102"/>
      <c r="C70" s="102"/>
      <c r="D70" s="98"/>
      <c r="E70" s="98"/>
      <c r="F70" s="98"/>
      <c r="G70" s="98"/>
      <c r="H70" s="98"/>
      <c r="I70" s="94"/>
      <c r="J70" s="110"/>
      <c r="K70" s="111"/>
      <c r="L70" s="112"/>
      <c r="M70" s="114"/>
      <c r="N70" s="113"/>
      <c r="O70" s="89">
        <v>3</v>
      </c>
      <c r="P70" s="58"/>
      <c r="Q70" s="49" t="str">
        <f>IF(OR(R70="Preventivo",R70="Detectivo"),"Probabilidad",IF(R70="Correctivo","Impacto",""))</f>
        <v/>
      </c>
      <c r="R70" s="50"/>
      <c r="S70" s="50"/>
      <c r="T70" s="51" t="str">
        <f t="shared" si="51"/>
        <v/>
      </c>
      <c r="U70" s="50"/>
      <c r="V70" s="50"/>
      <c r="W70" s="52" t="str">
        <f>IFERROR(IF(AND(Q69="Probabilidad",Q70="Probabilidad"),(Y69-(+Y69*T70)),IF(AND(Q69="Impacto",Q70="Probabilidad"),(Y68-(+Y68*T70)),IF(Q70="Impacto",Y69,""))),"")</f>
        <v/>
      </c>
      <c r="X70" s="53" t="str">
        <f t="shared" si="52"/>
        <v/>
      </c>
      <c r="Y70" s="51" t="str">
        <f t="shared" si="53"/>
        <v/>
      </c>
      <c r="Z70" s="53" t="str">
        <f t="shared" si="54"/>
        <v/>
      </c>
      <c r="AA70" s="51" t="str">
        <f>IFERROR(IF(AND(Q69="Impacto",Q70="Impacto"),(AA69-(+AA69*T70)),IF(AND(Q69="Probabilidad",Q70="Impacto"),(AA68-(+AA68*T70)),IF(Q70="Probabilidad",AA69,""))),"")</f>
        <v/>
      </c>
      <c r="AB70" s="54" t="str">
        <f t="shared" si="55"/>
        <v/>
      </c>
      <c r="AC70" s="50"/>
      <c r="AD70" s="55"/>
      <c r="AE70" s="56"/>
      <c r="AF70" s="57"/>
      <c r="AG70" s="57"/>
      <c r="AH70" s="55"/>
      <c r="AI70" s="56"/>
    </row>
    <row r="71" spans="1:35" ht="151.5" hidden="1" customHeight="1" x14ac:dyDescent="0.3">
      <c r="A71" s="99"/>
      <c r="B71" s="102"/>
      <c r="C71" s="102"/>
      <c r="D71" s="98"/>
      <c r="E71" s="98"/>
      <c r="F71" s="98"/>
      <c r="G71" s="98"/>
      <c r="H71" s="98"/>
      <c r="I71" s="94"/>
      <c r="J71" s="110"/>
      <c r="K71" s="111"/>
      <c r="L71" s="112"/>
      <c r="M71" s="114"/>
      <c r="N71" s="113"/>
      <c r="O71" s="89">
        <v>4</v>
      </c>
      <c r="P71" s="48"/>
      <c r="Q71" s="49" t="str">
        <f t="shared" ref="Q71:Q73" si="56">IF(OR(R71="Preventivo",R71="Detectivo"),"Probabilidad",IF(R71="Correctivo","Impacto",""))</f>
        <v/>
      </c>
      <c r="R71" s="50"/>
      <c r="S71" s="50"/>
      <c r="T71" s="51" t="str">
        <f t="shared" si="51"/>
        <v/>
      </c>
      <c r="U71" s="50"/>
      <c r="V71" s="50"/>
      <c r="W71" s="52" t="str">
        <f>IFERROR(IF(AND(Q70="Probabilidad",Q71="Probabilidad"),(Y70-(+Y70*T71)),IF(AND(Q70="Impacto",Q71="Probabilidad"),(Y69-(+Y69*T71)),IF(Q71="Impacto",Y70,""))),"")</f>
        <v/>
      </c>
      <c r="X71" s="53" t="str">
        <f t="shared" si="52"/>
        <v/>
      </c>
      <c r="Y71" s="51" t="str">
        <f t="shared" si="53"/>
        <v/>
      </c>
      <c r="Z71" s="53" t="str">
        <f t="shared" si="54"/>
        <v/>
      </c>
      <c r="AA71" s="51" t="str">
        <f>IFERROR(IF(AND(Q70="Impacto",Q71="Impacto"),(AA70-(+AA70*T71)),IF(AND(Q70="Probabilidad",Q71="Impacto"),(AA69-(+AA69*T71)),IF(Q71="Probabilidad",AA70,""))),"")</f>
        <v/>
      </c>
      <c r="AB71" s="54" t="str">
        <f>IFERROR(IF(OR(AND(X71="Muy Baja",Z71="Leve"),AND(X71="Muy Baja",Z71="Menor"),AND(X71="Baja",Z71="Leve")),"Bajo",IF(OR(AND(X71="Muy baja",Z71="Moderado"),AND(X71="Baja",Z71="Menor"),AND(X71="Baja",Z71="Moderado"),AND(X71="Media",Z71="Leve"),AND(X71="Media",Z71="Menor"),AND(X71="Media",Z71="Moderado"),AND(X71="Alta",Z71="Leve"),AND(X71="Alta",Z71="Menor")),"Moderado",IF(OR(AND(X71="Muy Baja",Z71="Mayor"),AND(X71="Baja",Z71="Mayor"),AND(X71="Media",Z71="Mayor"),AND(X71="Alta",Z71="Moderado"),AND(X71="Alta",Z71="Mayor"),AND(X71="Muy Alta",Z71="Leve"),AND(X71="Muy Alta",Z71="Menor"),AND(X71="Muy Alta",Z71="Moderado"),AND(X71="Muy Alta",Z71="Mayor")),"Alto",IF(OR(AND(X71="Muy Baja",Z71="Catastrófico"),AND(X71="Baja",Z71="Catastrófico"),AND(X71="Media",Z71="Catastrófico"),AND(X71="Alta",Z71="Catastrófico"),AND(X71="Muy Alta",Z71="Catastrófico")),"Extremo","")))),"")</f>
        <v/>
      </c>
      <c r="AC71" s="50"/>
      <c r="AD71" s="55"/>
      <c r="AE71" s="56"/>
      <c r="AF71" s="57"/>
      <c r="AG71" s="57"/>
      <c r="AH71" s="55"/>
      <c r="AI71" s="56"/>
    </row>
    <row r="72" spans="1:35" ht="151.5" hidden="1" customHeight="1" x14ac:dyDescent="0.3">
      <c r="A72" s="99"/>
      <c r="B72" s="102"/>
      <c r="C72" s="102"/>
      <c r="D72" s="98"/>
      <c r="E72" s="98"/>
      <c r="F72" s="98"/>
      <c r="G72" s="98"/>
      <c r="H72" s="98"/>
      <c r="I72" s="94"/>
      <c r="J72" s="110"/>
      <c r="K72" s="111"/>
      <c r="L72" s="112"/>
      <c r="M72" s="114"/>
      <c r="N72" s="113"/>
      <c r="O72" s="89">
        <v>5</v>
      </c>
      <c r="P72" s="48"/>
      <c r="Q72" s="49" t="str">
        <f t="shared" si="56"/>
        <v/>
      </c>
      <c r="R72" s="50"/>
      <c r="S72" s="50"/>
      <c r="T72" s="51" t="str">
        <f t="shared" si="51"/>
        <v/>
      </c>
      <c r="U72" s="50"/>
      <c r="V72" s="50"/>
      <c r="W72" s="52" t="str">
        <f>IFERROR(IF(AND(Q71="Probabilidad",Q72="Probabilidad"),(Y71-(+Y71*T72)),IF(AND(Q71="Impacto",Q72="Probabilidad"),(Y70-(+Y70*T72)),IF(Q72="Impacto",Y71,""))),"")</f>
        <v/>
      </c>
      <c r="X72" s="53" t="str">
        <f t="shared" si="52"/>
        <v/>
      </c>
      <c r="Y72" s="51" t="str">
        <f t="shared" si="53"/>
        <v/>
      </c>
      <c r="Z72" s="53" t="str">
        <f t="shared" si="54"/>
        <v/>
      </c>
      <c r="AA72" s="51" t="str">
        <f>IFERROR(IF(AND(Q71="Impacto",Q72="Impacto"),(AA71-(+AA71*T72)),IF(AND(Q71="Probabilidad",Q72="Impacto"),(AA70-(+AA70*T72)),IF(Q72="Probabilidad",AA71,""))),"")</f>
        <v/>
      </c>
      <c r="AB72" s="54" t="str">
        <f t="shared" ref="AB72:AB73" si="57">IFERROR(IF(OR(AND(X72="Muy Baja",Z72="Leve"),AND(X72="Muy Baja",Z72="Menor"),AND(X72="Baja",Z72="Leve")),"Bajo",IF(OR(AND(X72="Muy baja",Z72="Moderado"),AND(X72="Baja",Z72="Menor"),AND(X72="Baja",Z72="Moderado"),AND(X72="Media",Z72="Leve"),AND(X72="Media",Z72="Menor"),AND(X72="Media",Z72="Moderado"),AND(X72="Alta",Z72="Leve"),AND(X72="Alta",Z72="Menor")),"Moderado",IF(OR(AND(X72="Muy Baja",Z72="Mayor"),AND(X72="Baja",Z72="Mayor"),AND(X72="Media",Z72="Mayor"),AND(X72="Alta",Z72="Moderado"),AND(X72="Alta",Z72="Mayor"),AND(X72="Muy Alta",Z72="Leve"),AND(X72="Muy Alta",Z72="Menor"),AND(X72="Muy Alta",Z72="Moderado"),AND(X72="Muy Alta",Z72="Mayor")),"Alto",IF(OR(AND(X72="Muy Baja",Z72="Catastrófico"),AND(X72="Baja",Z72="Catastrófico"),AND(X72="Media",Z72="Catastrófico"),AND(X72="Alta",Z72="Catastrófico"),AND(X72="Muy Alta",Z72="Catastrófico")),"Extremo","")))),"")</f>
        <v/>
      </c>
      <c r="AC72" s="50"/>
      <c r="AD72" s="55"/>
      <c r="AE72" s="56"/>
      <c r="AF72" s="57"/>
      <c r="AG72" s="57"/>
      <c r="AH72" s="55"/>
      <c r="AI72" s="56"/>
    </row>
    <row r="73" spans="1:35" ht="151.5" hidden="1" customHeight="1" x14ac:dyDescent="0.3">
      <c r="A73" s="99"/>
      <c r="B73" s="102"/>
      <c r="C73" s="102"/>
      <c r="D73" s="98"/>
      <c r="E73" s="98"/>
      <c r="F73" s="98"/>
      <c r="G73" s="98"/>
      <c r="H73" s="98"/>
      <c r="I73" s="94"/>
      <c r="J73" s="110"/>
      <c r="K73" s="111"/>
      <c r="L73" s="112"/>
      <c r="M73" s="114"/>
      <c r="N73" s="113"/>
      <c r="O73" s="89">
        <v>6</v>
      </c>
      <c r="P73" s="48"/>
      <c r="Q73" s="49" t="str">
        <f t="shared" si="56"/>
        <v/>
      </c>
      <c r="R73" s="50"/>
      <c r="S73" s="50"/>
      <c r="T73" s="51" t="str">
        <f t="shared" si="51"/>
        <v/>
      </c>
      <c r="U73" s="50"/>
      <c r="V73" s="50"/>
      <c r="W73" s="52" t="str">
        <f>IFERROR(IF(AND(Q72="Probabilidad",Q73="Probabilidad"),(Y72-(+Y72*T73)),IF(AND(Q72="Impacto",Q73="Probabilidad"),(Y71-(+Y71*T73)),IF(Q73="Impacto",Y72,""))),"")</f>
        <v/>
      </c>
      <c r="X73" s="53" t="str">
        <f t="shared" si="52"/>
        <v/>
      </c>
      <c r="Y73" s="51" t="str">
        <f t="shared" si="53"/>
        <v/>
      </c>
      <c r="Z73" s="53" t="str">
        <f t="shared" si="54"/>
        <v/>
      </c>
      <c r="AA73" s="51" t="str">
        <f>IFERROR(IF(AND(Q72="Impacto",Q73="Impacto"),(AA72-(+AA72*T73)),IF(AND(Q72="Probabilidad",Q73="Impacto"),(AA71-(+AA71*T73)),IF(Q73="Probabilidad",AA72,""))),"")</f>
        <v/>
      </c>
      <c r="AB73" s="54" t="str">
        <f t="shared" si="57"/>
        <v/>
      </c>
      <c r="AC73" s="50"/>
      <c r="AD73" s="55"/>
      <c r="AE73" s="56"/>
      <c r="AF73" s="57"/>
      <c r="AG73" s="57"/>
      <c r="AH73" s="55"/>
      <c r="AI73" s="56"/>
    </row>
    <row r="74" spans="1:35" ht="151.5" customHeight="1" x14ac:dyDescent="0.3">
      <c r="A74" s="99"/>
      <c r="B74" s="102"/>
      <c r="C74" s="102"/>
      <c r="D74" s="98"/>
      <c r="E74" s="98"/>
      <c r="F74" s="98"/>
      <c r="G74" s="127"/>
      <c r="H74" s="127"/>
      <c r="I74" s="94"/>
      <c r="J74" s="110"/>
      <c r="K74" s="111" t="str">
        <f>IF(J74&lt;=0,"",IF(J74&lt;=2,"Muy Baja",IF(J74&lt;=24,"Baja",IF(J74&lt;=500,"Media",IF(J74&lt;=5000,"Alta","Muy Alta")))))</f>
        <v/>
      </c>
      <c r="L74" s="112" t="str">
        <f>IF(K74="","",IF(K74="Muy Baja",0.2,IF(K74="Baja",0.4,IF(K74="Media",0.6,IF(K74="Alta",0.8,IF(K74="Muy Alta",1,))))))</f>
        <v/>
      </c>
      <c r="M74" s="114"/>
      <c r="N74" s="113"/>
      <c r="O74" s="89">
        <v>1</v>
      </c>
      <c r="P74" s="62"/>
      <c r="Q74" s="49" t="str">
        <f>IF(OR(R74="Preventivo",R74="Detectivo"),"Probabilidad",IF(R74="Correctivo","Impacto",""))</f>
        <v/>
      </c>
      <c r="R74" s="50"/>
      <c r="S74" s="50"/>
      <c r="T74" s="51" t="str">
        <f>IF(AND(R74="Preventivo",S74="Automático"),"50%",IF(AND(R74="Preventivo",S74="Manual"),"40%",IF(AND(R74="Detectivo",S74="Automático"),"40%",IF(AND(R74="Detectivo",S74="Manual"),"30%",IF(AND(R74="Correctivo",S74="Automático"),"35%",IF(AND(R74="Correctivo",S74="Manual"),"25%",""))))))</f>
        <v/>
      </c>
      <c r="U74" s="50"/>
      <c r="V74" s="50"/>
      <c r="W74" s="52" t="str">
        <f>IFERROR(IF(Q74="Probabilidad",(L74-(+L74*T74)),IF(Q74="Impacto",L74,"")),"")</f>
        <v/>
      </c>
      <c r="X74" s="53" t="str">
        <f>IFERROR(IF(W74="","",IF(W74&lt;=0.2,"Muy Baja",IF(W74&lt;=0.4,"Baja",IF(W74&lt;=0.6,"Media",IF(W74&lt;=0.8,"Alta","Muy Alta"))))),"")</f>
        <v/>
      </c>
      <c r="Y74" s="51" t="str">
        <f>+W74</f>
        <v/>
      </c>
      <c r="Z74" s="53" t="str">
        <f>IFERROR(IF(AA74="","",IF(AA74&lt;=0.2,"Leve",IF(AA74&lt;=0.4,"Menor",IF(AA74&lt;=0.6,"Moderado",IF(AA74&lt;=0.8,"Mayor","Catastrófico"))))),"")</f>
        <v/>
      </c>
      <c r="AA74" s="51" t="str">
        <f>IFERROR(IF(Q74="Impacto",(#REF!-(+#REF!*T74)),IF(Q74="Probabilidad",#REF!,"")),"")</f>
        <v/>
      </c>
      <c r="AB74" s="54" t="str">
        <f>IFERROR(IF(OR(AND(X74="Muy Baja",Z74="Leve"),AND(X74="Muy Baja",Z74="Menor"),AND(X74="Baja",Z74="Leve")),"Bajo",IF(OR(AND(X74="Muy baja",Z74="Moderado"),AND(X74="Baja",Z74="Menor"),AND(X74="Baja",Z74="Moderado"),AND(X74="Media",Z74="Leve"),AND(X74="Media",Z74="Menor"),AND(X74="Media",Z74="Moderado"),AND(X74="Alta",Z74="Leve"),AND(X74="Alta",Z74="Menor")),"Moderado",IF(OR(AND(X74="Muy Baja",Z74="Mayor"),AND(X74="Baja",Z74="Mayor"),AND(X74="Media",Z74="Mayor"),AND(X74="Alta",Z74="Moderado"),AND(X74="Alta",Z74="Mayor"),AND(X74="Muy Alta",Z74="Leve"),AND(X74="Muy Alta",Z74="Menor"),AND(X74="Muy Alta",Z74="Moderado"),AND(X74="Muy Alta",Z74="Mayor")),"Alto",IF(OR(AND(X74="Muy Baja",Z74="Catastrófico"),AND(X74="Baja",Z74="Catastrófico"),AND(X74="Media",Z74="Catastrófico"),AND(X74="Alta",Z74="Catastrófico"),AND(X74="Muy Alta",Z74="Catastrófico")),"Extremo","")))),"")</f>
        <v/>
      </c>
      <c r="AC74" s="50"/>
      <c r="AD74" s="63" t="s">
        <v>146</v>
      </c>
      <c r="AE74" s="56"/>
      <c r="AF74" s="57"/>
      <c r="AG74" s="57"/>
      <c r="AH74" s="55"/>
      <c r="AI74" s="56"/>
    </row>
    <row r="75" spans="1:35" ht="151.5" hidden="1" customHeight="1" x14ac:dyDescent="0.3">
      <c r="A75" s="99"/>
      <c r="B75" s="102"/>
      <c r="C75" s="102"/>
      <c r="D75" s="98"/>
      <c r="E75" s="98"/>
      <c r="F75" s="98"/>
      <c r="G75" s="128"/>
      <c r="H75" s="128"/>
      <c r="I75" s="94"/>
      <c r="J75" s="110"/>
      <c r="K75" s="111"/>
      <c r="L75" s="112"/>
      <c r="M75" s="114"/>
      <c r="N75" s="113"/>
      <c r="O75" s="89">
        <v>2</v>
      </c>
      <c r="P75" s="48"/>
      <c r="Q75" s="49" t="str">
        <f>IF(OR(R75="Preventivo",R75="Detectivo"),"Probabilidad",IF(R75="Correctivo","Impacto",""))</f>
        <v/>
      </c>
      <c r="R75" s="50"/>
      <c r="S75" s="50"/>
      <c r="T75" s="51" t="str">
        <f t="shared" ref="T75:T79" si="58">IF(AND(R75="Preventivo",S75="Automático"),"50%",IF(AND(R75="Preventivo",S75="Manual"),"40%",IF(AND(R75="Detectivo",S75="Automático"),"40%",IF(AND(R75="Detectivo",S75="Manual"),"30%",IF(AND(R75="Correctivo",S75="Automático"),"35%",IF(AND(R75="Correctivo",S75="Manual"),"25%",""))))))</f>
        <v/>
      </c>
      <c r="U75" s="50"/>
      <c r="V75" s="50"/>
      <c r="W75" s="52" t="str">
        <f>IFERROR(IF(AND(Q74="Probabilidad",Q75="Probabilidad"),(Y74-(+Y74*T75)),IF(Q75="Probabilidad",(L74-(+L74*T75)),IF(Q75="Impacto",Y74,""))),"")</f>
        <v/>
      </c>
      <c r="X75" s="53" t="str">
        <f t="shared" ref="X75:X79" si="59">IFERROR(IF(W75="","",IF(W75&lt;=0.2,"Muy Baja",IF(W75&lt;=0.4,"Baja",IF(W75&lt;=0.6,"Media",IF(W75&lt;=0.8,"Alta","Muy Alta"))))),"")</f>
        <v/>
      </c>
      <c r="Y75" s="51" t="str">
        <f t="shared" ref="Y75:Y79" si="60">+W75</f>
        <v/>
      </c>
      <c r="Z75" s="53" t="str">
        <f t="shared" ref="Z75:Z79" si="61">IFERROR(IF(AA75="","",IF(AA75&lt;=0.2,"Leve",IF(AA75&lt;=0.4,"Menor",IF(AA75&lt;=0.6,"Moderado",IF(AA75&lt;=0.8,"Mayor","Catastrófico"))))),"")</f>
        <v/>
      </c>
      <c r="AA75" s="51" t="str">
        <f>IFERROR(IF(AND(Q74="Impacto",Q75="Impacto"),(AA68-(+AA68*T75)),IF(Q75="Impacto",(#REF!-(+#REF!*T75)),IF(Q75="Probabilidad",AA68,""))),"")</f>
        <v/>
      </c>
      <c r="AB75" s="54" t="str">
        <f t="shared" ref="AB75:AB76" si="62">IFERROR(IF(OR(AND(X75="Muy Baja",Z75="Leve"),AND(X75="Muy Baja",Z75="Menor"),AND(X75="Baja",Z75="Leve")),"Bajo",IF(OR(AND(X75="Muy baja",Z75="Moderado"),AND(X75="Baja",Z75="Menor"),AND(X75="Baja",Z75="Moderado"),AND(X75="Media",Z75="Leve"),AND(X75="Media",Z75="Menor"),AND(X75="Media",Z75="Moderado"),AND(X75="Alta",Z75="Leve"),AND(X75="Alta",Z75="Menor")),"Moderado",IF(OR(AND(X75="Muy Baja",Z75="Mayor"),AND(X75="Baja",Z75="Mayor"),AND(X75="Media",Z75="Mayor"),AND(X75="Alta",Z75="Moderado"),AND(X75="Alta",Z75="Mayor"),AND(X75="Muy Alta",Z75="Leve"),AND(X75="Muy Alta",Z75="Menor"),AND(X75="Muy Alta",Z75="Moderado"),AND(X75="Muy Alta",Z75="Mayor")),"Alto",IF(OR(AND(X75="Muy Baja",Z75="Catastrófico"),AND(X75="Baja",Z75="Catastrófico"),AND(X75="Media",Z75="Catastrófico"),AND(X75="Alta",Z75="Catastrófico"),AND(X75="Muy Alta",Z75="Catastrófico")),"Extremo","")))),"")</f>
        <v/>
      </c>
      <c r="AC75" s="50"/>
      <c r="AD75" s="55"/>
      <c r="AE75" s="56"/>
      <c r="AF75" s="57"/>
      <c r="AG75" s="57"/>
      <c r="AH75" s="55"/>
      <c r="AI75" s="56"/>
    </row>
    <row r="76" spans="1:35" ht="151.5" hidden="1" customHeight="1" x14ac:dyDescent="0.3">
      <c r="A76" s="99"/>
      <c r="B76" s="102"/>
      <c r="C76" s="102"/>
      <c r="D76" s="98"/>
      <c r="E76" s="98"/>
      <c r="F76" s="98"/>
      <c r="G76" s="128"/>
      <c r="H76" s="128"/>
      <c r="I76" s="94"/>
      <c r="J76" s="110"/>
      <c r="K76" s="111"/>
      <c r="L76" s="112"/>
      <c r="M76" s="114"/>
      <c r="N76" s="113"/>
      <c r="O76" s="89">
        <v>3</v>
      </c>
      <c r="P76" s="58"/>
      <c r="Q76" s="49" t="str">
        <f>IF(OR(R76="Preventivo",R76="Detectivo"),"Probabilidad",IF(R76="Correctivo","Impacto",""))</f>
        <v/>
      </c>
      <c r="R76" s="50"/>
      <c r="S76" s="50"/>
      <c r="T76" s="51" t="str">
        <f t="shared" si="58"/>
        <v/>
      </c>
      <c r="U76" s="50"/>
      <c r="V76" s="50"/>
      <c r="W76" s="52" t="str">
        <f>IFERROR(IF(AND(Q75="Probabilidad",Q76="Probabilidad"),(Y75-(+Y75*T76)),IF(AND(Q75="Impacto",Q76="Probabilidad"),(Y74-(+Y74*T76)),IF(Q76="Impacto",Y75,""))),"")</f>
        <v/>
      </c>
      <c r="X76" s="53" t="str">
        <f t="shared" si="59"/>
        <v/>
      </c>
      <c r="Y76" s="51" t="str">
        <f t="shared" si="60"/>
        <v/>
      </c>
      <c r="Z76" s="53" t="str">
        <f t="shared" si="61"/>
        <v/>
      </c>
      <c r="AA76" s="51" t="str">
        <f>IFERROR(IF(AND(Q75="Impacto",Q76="Impacto"),(AA75-(+AA75*T76)),IF(AND(Q75="Probabilidad",Q76="Impacto"),(AA74-(+AA74*T76)),IF(Q76="Probabilidad",AA75,""))),"")</f>
        <v/>
      </c>
      <c r="AB76" s="54" t="str">
        <f t="shared" si="62"/>
        <v/>
      </c>
      <c r="AC76" s="50"/>
      <c r="AD76" s="55"/>
      <c r="AE76" s="56"/>
      <c r="AF76" s="57"/>
      <c r="AG76" s="57"/>
      <c r="AH76" s="55"/>
      <c r="AI76" s="56"/>
    </row>
    <row r="77" spans="1:35" ht="151.5" hidden="1" customHeight="1" x14ac:dyDescent="0.3">
      <c r="A77" s="99"/>
      <c r="B77" s="102"/>
      <c r="C77" s="102"/>
      <c r="D77" s="98"/>
      <c r="E77" s="98"/>
      <c r="F77" s="98"/>
      <c r="G77" s="128"/>
      <c r="H77" s="128"/>
      <c r="I77" s="94"/>
      <c r="J77" s="110"/>
      <c r="K77" s="111"/>
      <c r="L77" s="112"/>
      <c r="M77" s="114"/>
      <c r="N77" s="113"/>
      <c r="O77" s="89">
        <v>4</v>
      </c>
      <c r="P77" s="48"/>
      <c r="Q77" s="49" t="str">
        <f t="shared" ref="Q77:Q79" si="63">IF(OR(R77="Preventivo",R77="Detectivo"),"Probabilidad",IF(R77="Correctivo","Impacto",""))</f>
        <v/>
      </c>
      <c r="R77" s="50"/>
      <c r="S77" s="50"/>
      <c r="T77" s="51" t="str">
        <f t="shared" si="58"/>
        <v/>
      </c>
      <c r="U77" s="50"/>
      <c r="V77" s="50"/>
      <c r="W77" s="52" t="str">
        <f>IFERROR(IF(AND(Q76="Probabilidad",Q77="Probabilidad"),(Y76-(+Y76*T77)),IF(AND(Q76="Impacto",Q77="Probabilidad"),(Y75-(+Y75*T77)),IF(Q77="Impacto",Y76,""))),"")</f>
        <v/>
      </c>
      <c r="X77" s="53" t="str">
        <f t="shared" si="59"/>
        <v/>
      </c>
      <c r="Y77" s="51" t="str">
        <f t="shared" si="60"/>
        <v/>
      </c>
      <c r="Z77" s="53" t="str">
        <f t="shared" si="61"/>
        <v/>
      </c>
      <c r="AA77" s="51" t="str">
        <f>IFERROR(IF(AND(Q76="Impacto",Q77="Impacto"),(AA76-(+AA76*T77)),IF(AND(Q76="Probabilidad",Q77="Impacto"),(AA75-(+AA75*T77)),IF(Q77="Probabilidad",AA76,""))),"")</f>
        <v/>
      </c>
      <c r="AB77" s="54" t="str">
        <f>IFERROR(IF(OR(AND(X77="Muy Baja",Z77="Leve"),AND(X77="Muy Baja",Z77="Menor"),AND(X77="Baja",Z77="Leve")),"Bajo",IF(OR(AND(X77="Muy baja",Z77="Moderado"),AND(X77="Baja",Z77="Menor"),AND(X77="Baja",Z77="Moderado"),AND(X77="Media",Z77="Leve"),AND(X77="Media",Z77="Menor"),AND(X77="Media",Z77="Moderado"),AND(X77="Alta",Z77="Leve"),AND(X77="Alta",Z77="Menor")),"Moderado",IF(OR(AND(X77="Muy Baja",Z77="Mayor"),AND(X77="Baja",Z77="Mayor"),AND(X77="Media",Z77="Mayor"),AND(X77="Alta",Z77="Moderado"),AND(X77="Alta",Z77="Mayor"),AND(X77="Muy Alta",Z77="Leve"),AND(X77="Muy Alta",Z77="Menor"),AND(X77="Muy Alta",Z77="Moderado"),AND(X77="Muy Alta",Z77="Mayor")),"Alto",IF(OR(AND(X77="Muy Baja",Z77="Catastrófico"),AND(X77="Baja",Z77="Catastrófico"),AND(X77="Media",Z77="Catastrófico"),AND(X77="Alta",Z77="Catastrófico"),AND(X77="Muy Alta",Z77="Catastrófico")),"Extremo","")))),"")</f>
        <v/>
      </c>
      <c r="AC77" s="50"/>
      <c r="AD77" s="55"/>
      <c r="AE77" s="56"/>
      <c r="AF77" s="57"/>
      <c r="AG77" s="57"/>
      <c r="AH77" s="55"/>
      <c r="AI77" s="56"/>
    </row>
    <row r="78" spans="1:35" ht="151.5" hidden="1" customHeight="1" x14ac:dyDescent="0.3">
      <c r="A78" s="99"/>
      <c r="B78" s="102"/>
      <c r="C78" s="102"/>
      <c r="D78" s="98"/>
      <c r="E78" s="98"/>
      <c r="F78" s="98"/>
      <c r="G78" s="128"/>
      <c r="H78" s="128"/>
      <c r="I78" s="94"/>
      <c r="J78" s="110"/>
      <c r="K78" s="111"/>
      <c r="L78" s="112"/>
      <c r="M78" s="114"/>
      <c r="N78" s="113"/>
      <c r="O78" s="89">
        <v>5</v>
      </c>
      <c r="P78" s="48"/>
      <c r="Q78" s="49" t="str">
        <f t="shared" si="63"/>
        <v/>
      </c>
      <c r="R78" s="50"/>
      <c r="S78" s="50"/>
      <c r="T78" s="51" t="str">
        <f t="shared" si="58"/>
        <v/>
      </c>
      <c r="U78" s="50"/>
      <c r="V78" s="50"/>
      <c r="W78" s="52" t="str">
        <f>IFERROR(IF(AND(Q77="Probabilidad",Q78="Probabilidad"),(Y77-(+Y77*T78)),IF(AND(Q77="Impacto",Q78="Probabilidad"),(Y76-(+Y76*T78)),IF(Q78="Impacto",Y77,""))),"")</f>
        <v/>
      </c>
      <c r="X78" s="53" t="str">
        <f t="shared" si="59"/>
        <v/>
      </c>
      <c r="Y78" s="51" t="str">
        <f t="shared" si="60"/>
        <v/>
      </c>
      <c r="Z78" s="53" t="str">
        <f t="shared" si="61"/>
        <v/>
      </c>
      <c r="AA78" s="51" t="str">
        <f>IFERROR(IF(AND(Q77="Impacto",Q78="Impacto"),(AA77-(+AA77*T78)),IF(AND(Q77="Probabilidad",Q78="Impacto"),(AA76-(+AA76*T78)),IF(Q78="Probabilidad",AA77,""))),"")</f>
        <v/>
      </c>
      <c r="AB78" s="54" t="str">
        <f t="shared" ref="AB78:AB79" si="64">IFERROR(IF(OR(AND(X78="Muy Baja",Z78="Leve"),AND(X78="Muy Baja",Z78="Menor"),AND(X78="Baja",Z78="Leve")),"Bajo",IF(OR(AND(X78="Muy baja",Z78="Moderado"),AND(X78="Baja",Z78="Menor"),AND(X78="Baja",Z78="Moderado"),AND(X78="Media",Z78="Leve"),AND(X78="Media",Z78="Menor"),AND(X78="Media",Z78="Moderado"),AND(X78="Alta",Z78="Leve"),AND(X78="Alta",Z78="Menor")),"Moderado",IF(OR(AND(X78="Muy Baja",Z78="Mayor"),AND(X78="Baja",Z78="Mayor"),AND(X78="Media",Z78="Mayor"),AND(X78="Alta",Z78="Moderado"),AND(X78="Alta",Z78="Mayor"),AND(X78="Muy Alta",Z78="Leve"),AND(X78="Muy Alta",Z78="Menor"),AND(X78="Muy Alta",Z78="Moderado"),AND(X78="Muy Alta",Z78="Mayor")),"Alto",IF(OR(AND(X78="Muy Baja",Z78="Catastrófico"),AND(X78="Baja",Z78="Catastrófico"),AND(X78="Media",Z78="Catastrófico"),AND(X78="Alta",Z78="Catastrófico"),AND(X78="Muy Alta",Z78="Catastrófico")),"Extremo","")))),"")</f>
        <v/>
      </c>
      <c r="AC78" s="50"/>
      <c r="AD78" s="55"/>
      <c r="AE78" s="56"/>
      <c r="AF78" s="57"/>
      <c r="AG78" s="57"/>
      <c r="AH78" s="55"/>
      <c r="AI78" s="56"/>
    </row>
    <row r="79" spans="1:35" ht="151.5" hidden="1" customHeight="1" x14ac:dyDescent="0.3">
      <c r="A79" s="99"/>
      <c r="B79" s="102"/>
      <c r="C79" s="102"/>
      <c r="D79" s="98"/>
      <c r="E79" s="98"/>
      <c r="F79" s="98"/>
      <c r="G79" s="129"/>
      <c r="H79" s="129"/>
      <c r="I79" s="94"/>
      <c r="J79" s="110"/>
      <c r="K79" s="111"/>
      <c r="L79" s="112"/>
      <c r="M79" s="114"/>
      <c r="N79" s="113"/>
      <c r="O79" s="89">
        <v>6</v>
      </c>
      <c r="P79" s="48"/>
      <c r="Q79" s="49" t="str">
        <f t="shared" si="63"/>
        <v/>
      </c>
      <c r="R79" s="50"/>
      <c r="S79" s="50"/>
      <c r="T79" s="51" t="str">
        <f t="shared" si="58"/>
        <v/>
      </c>
      <c r="U79" s="50"/>
      <c r="V79" s="50"/>
      <c r="W79" s="52" t="str">
        <f>IFERROR(IF(AND(Q78="Probabilidad",Q79="Probabilidad"),(Y78-(+Y78*T79)),IF(AND(Q78="Impacto",Q79="Probabilidad"),(Y77-(+Y77*T79)),IF(Q79="Impacto",Y78,""))),"")</f>
        <v/>
      </c>
      <c r="X79" s="53" t="str">
        <f t="shared" si="59"/>
        <v/>
      </c>
      <c r="Y79" s="51" t="str">
        <f t="shared" si="60"/>
        <v/>
      </c>
      <c r="Z79" s="53" t="str">
        <f t="shared" si="61"/>
        <v/>
      </c>
      <c r="AA79" s="51" t="str">
        <f>IFERROR(IF(AND(Q78="Impacto",Q79="Impacto"),(AA78-(+AA78*T79)),IF(AND(Q78="Probabilidad",Q79="Impacto"),(AA77-(+AA77*T79)),IF(Q79="Probabilidad",AA78,""))),"")</f>
        <v/>
      </c>
      <c r="AB79" s="54" t="str">
        <f t="shared" si="64"/>
        <v/>
      </c>
      <c r="AC79" s="50"/>
      <c r="AD79" s="55"/>
      <c r="AE79" s="56"/>
      <c r="AF79" s="57"/>
      <c r="AG79" s="57"/>
      <c r="AH79" s="55"/>
      <c r="AI79" s="56"/>
    </row>
    <row r="80" spans="1:35" ht="151.5" customHeight="1" x14ac:dyDescent="0.3">
      <c r="A80" s="99"/>
      <c r="B80" s="102"/>
      <c r="C80" s="102"/>
      <c r="D80" s="98"/>
      <c r="E80" s="98"/>
      <c r="F80" s="98"/>
      <c r="G80" s="98"/>
      <c r="H80" s="98"/>
      <c r="I80" s="94"/>
      <c r="J80" s="110"/>
      <c r="K80" s="111" t="str">
        <f>IF(J80&lt;=0,"",IF(J80&lt;=2,"Muy Baja",IF(J80&lt;=24,"Baja",IF(J80&lt;=500,"Media",IF(J80&lt;=5000,"Alta","Muy Alta")))))</f>
        <v/>
      </c>
      <c r="L80" s="112" t="str">
        <f>IF(K80="","",IF(K80="Muy Baja",0.2,IF(K80="Baja",0.4,IF(K80="Media",0.6,IF(K80="Alta",0.8,IF(K80="Muy Alta",1,))))))</f>
        <v/>
      </c>
      <c r="M80" s="114"/>
      <c r="N80" s="113"/>
      <c r="O80" s="89">
        <v>1</v>
      </c>
      <c r="P80" s="62"/>
      <c r="Q80" s="49" t="str">
        <f>IF(OR(R80="Preventivo",R80="Detectivo"),"Probabilidad",IF(R80="Correctivo","Impacto",""))</f>
        <v/>
      </c>
      <c r="R80" s="50"/>
      <c r="S80" s="50"/>
      <c r="T80" s="51" t="str">
        <f>IF(AND(R80="Preventivo",S80="Automático"),"50%",IF(AND(R80="Preventivo",S80="Manual"),"40%",IF(AND(R80="Detectivo",S80="Automático"),"40%",IF(AND(R80="Detectivo",S80="Manual"),"30%",IF(AND(R80="Correctivo",S80="Automático"),"35%",IF(AND(R80="Correctivo",S80="Manual"),"25%",""))))))</f>
        <v/>
      </c>
      <c r="U80" s="50"/>
      <c r="V80" s="50"/>
      <c r="W80" s="52" t="str">
        <f>IFERROR(IF(Q80="Probabilidad",(L80-(+L80*T80)),IF(Q80="Impacto",L80,"")),"")</f>
        <v/>
      </c>
      <c r="X80" s="53" t="str">
        <f>IFERROR(IF(W80="","",IF(W80&lt;=0.2,"Muy Baja",IF(W80&lt;=0.4,"Baja",IF(W80&lt;=0.6,"Media",IF(W80&lt;=0.8,"Alta","Muy Alta"))))),"")</f>
        <v/>
      </c>
      <c r="Y80" s="51" t="str">
        <f>+W80</f>
        <v/>
      </c>
      <c r="Z80" s="53" t="str">
        <f>IFERROR(IF(AA80="","",IF(AA80&lt;=0.2,"Leve",IF(AA80&lt;=0.4,"Menor",IF(AA80&lt;=0.6,"Moderado",IF(AA80&lt;=0.8,"Mayor","Catastrófico"))))),"")</f>
        <v/>
      </c>
      <c r="AA80" s="51" t="str">
        <f>IFERROR(IF(Q80="Impacto",(#REF!-(+#REF!*T80)),IF(Q80="Probabilidad",#REF!,"")),"")</f>
        <v/>
      </c>
      <c r="AB80" s="54" t="str">
        <f>IFERROR(IF(OR(AND(X80="Muy Baja",Z80="Leve"),AND(X80="Muy Baja",Z80="Menor"),AND(X80="Baja",Z80="Leve")),"Bajo",IF(OR(AND(X80="Muy baja",Z80="Moderado"),AND(X80="Baja",Z80="Menor"),AND(X80="Baja",Z80="Moderado"),AND(X80="Media",Z80="Leve"),AND(X80="Media",Z80="Menor"),AND(X80="Media",Z80="Moderado"),AND(X80="Alta",Z80="Leve"),AND(X80="Alta",Z80="Menor")),"Moderado",IF(OR(AND(X80="Muy Baja",Z80="Mayor"),AND(X80="Baja",Z80="Mayor"),AND(X80="Media",Z80="Mayor"),AND(X80="Alta",Z80="Moderado"),AND(X80="Alta",Z80="Mayor"),AND(X80="Muy Alta",Z80="Leve"),AND(X80="Muy Alta",Z80="Menor"),AND(X80="Muy Alta",Z80="Moderado"),AND(X80="Muy Alta",Z80="Mayor")),"Alto",IF(OR(AND(X80="Muy Baja",Z80="Catastrófico"),AND(X80="Baja",Z80="Catastrófico"),AND(X80="Media",Z80="Catastrófico"),AND(X80="Alta",Z80="Catastrófico"),AND(X80="Muy Alta",Z80="Catastrófico")),"Extremo","")))),"")</f>
        <v/>
      </c>
      <c r="AC80" s="50"/>
      <c r="AD80" s="63"/>
      <c r="AE80" s="56"/>
      <c r="AF80" s="57"/>
      <c r="AG80" s="57"/>
      <c r="AH80" s="55"/>
      <c r="AI80" s="56"/>
    </row>
    <row r="81" spans="1:35" ht="151.5" hidden="1" customHeight="1" x14ac:dyDescent="0.3">
      <c r="A81" s="99"/>
      <c r="B81" s="102"/>
      <c r="C81" s="102"/>
      <c r="D81" s="98"/>
      <c r="E81" s="98"/>
      <c r="F81" s="98"/>
      <c r="G81" s="98"/>
      <c r="H81" s="98"/>
      <c r="I81" s="94"/>
      <c r="J81" s="110"/>
      <c r="K81" s="111"/>
      <c r="L81" s="112"/>
      <c r="M81" s="114"/>
      <c r="N81" s="113"/>
      <c r="O81" s="89">
        <v>2</v>
      </c>
      <c r="P81" s="48"/>
      <c r="Q81" s="49" t="str">
        <f>IF(OR(R81="Preventivo",R81="Detectivo"),"Probabilidad",IF(R81="Correctivo","Impacto",""))</f>
        <v/>
      </c>
      <c r="R81" s="50"/>
      <c r="S81" s="50"/>
      <c r="T81" s="51" t="str">
        <f t="shared" ref="T81:T85" si="65">IF(AND(R81="Preventivo",S81="Automático"),"50%",IF(AND(R81="Preventivo",S81="Manual"),"40%",IF(AND(R81="Detectivo",S81="Automático"),"40%",IF(AND(R81="Detectivo",S81="Manual"),"30%",IF(AND(R81="Correctivo",S81="Automático"),"35%",IF(AND(R81="Correctivo",S81="Manual"),"25%",""))))))</f>
        <v/>
      </c>
      <c r="U81" s="50"/>
      <c r="V81" s="50"/>
      <c r="W81" s="52" t="str">
        <f>IFERROR(IF(AND(Q80="Probabilidad",Q81="Probabilidad"),(Y80-(+Y80*T81)),IF(Q81="Probabilidad",(L80-(+L80*T81)),IF(Q81="Impacto",Y80,""))),"")</f>
        <v/>
      </c>
      <c r="X81" s="53" t="str">
        <f t="shared" ref="X81:X85" si="66">IFERROR(IF(W81="","",IF(W81&lt;=0.2,"Muy Baja",IF(W81&lt;=0.4,"Baja",IF(W81&lt;=0.6,"Media",IF(W81&lt;=0.8,"Alta","Muy Alta"))))),"")</f>
        <v/>
      </c>
      <c r="Y81" s="51" t="str">
        <f t="shared" ref="Y81:Y85" si="67">+W81</f>
        <v/>
      </c>
      <c r="Z81" s="53" t="str">
        <f t="shared" ref="Z81:Z85" si="68">IFERROR(IF(AA81="","",IF(AA81&lt;=0.2,"Leve",IF(AA81&lt;=0.4,"Menor",IF(AA81&lt;=0.6,"Moderado",IF(AA81&lt;=0.8,"Mayor","Catastrófico"))))),"")</f>
        <v/>
      </c>
      <c r="AA81" s="51" t="str">
        <f>IFERROR(IF(AND(Q80="Impacto",Q81="Impacto"),(AA74-(+AA74*T81)),IF(Q81="Impacto",(#REF!-(+#REF!*T81)),IF(Q81="Probabilidad",AA74,""))),"")</f>
        <v/>
      </c>
      <c r="AB81" s="54" t="str">
        <f t="shared" ref="AB81:AB82" si="69">IFERROR(IF(OR(AND(X81="Muy Baja",Z81="Leve"),AND(X81="Muy Baja",Z81="Menor"),AND(X81="Baja",Z81="Leve")),"Bajo",IF(OR(AND(X81="Muy baja",Z81="Moderado"),AND(X81="Baja",Z81="Menor"),AND(X81="Baja",Z81="Moderado"),AND(X81="Media",Z81="Leve"),AND(X81="Media",Z81="Menor"),AND(X81="Media",Z81="Moderado"),AND(X81="Alta",Z81="Leve"),AND(X81="Alta",Z81="Menor")),"Moderado",IF(OR(AND(X81="Muy Baja",Z81="Mayor"),AND(X81="Baja",Z81="Mayor"),AND(X81="Media",Z81="Mayor"),AND(X81="Alta",Z81="Moderado"),AND(X81="Alta",Z81="Mayor"),AND(X81="Muy Alta",Z81="Leve"),AND(X81="Muy Alta",Z81="Menor"),AND(X81="Muy Alta",Z81="Moderado"),AND(X81="Muy Alta",Z81="Mayor")),"Alto",IF(OR(AND(X81="Muy Baja",Z81="Catastrófico"),AND(X81="Baja",Z81="Catastrófico"),AND(X81="Media",Z81="Catastrófico"),AND(X81="Alta",Z81="Catastrófico"),AND(X81="Muy Alta",Z81="Catastrófico")),"Extremo","")))),"")</f>
        <v/>
      </c>
      <c r="AC81" s="50"/>
      <c r="AD81" s="55"/>
      <c r="AE81" s="56"/>
      <c r="AF81" s="57"/>
      <c r="AG81" s="57"/>
      <c r="AH81" s="55"/>
      <c r="AI81" s="56"/>
    </row>
    <row r="82" spans="1:35" ht="151.5" hidden="1" customHeight="1" x14ac:dyDescent="0.3">
      <c r="A82" s="99"/>
      <c r="B82" s="102"/>
      <c r="C82" s="102"/>
      <c r="D82" s="98"/>
      <c r="E82" s="98"/>
      <c r="F82" s="98"/>
      <c r="G82" s="98"/>
      <c r="H82" s="98"/>
      <c r="I82" s="94"/>
      <c r="J82" s="110"/>
      <c r="K82" s="111"/>
      <c r="L82" s="112"/>
      <c r="M82" s="114"/>
      <c r="N82" s="113"/>
      <c r="O82" s="89">
        <v>3</v>
      </c>
      <c r="P82" s="58"/>
      <c r="Q82" s="49" t="str">
        <f>IF(OR(R82="Preventivo",R82="Detectivo"),"Probabilidad",IF(R82="Correctivo","Impacto",""))</f>
        <v/>
      </c>
      <c r="R82" s="50"/>
      <c r="S82" s="50"/>
      <c r="T82" s="51" t="str">
        <f t="shared" si="65"/>
        <v/>
      </c>
      <c r="U82" s="50"/>
      <c r="V82" s="50"/>
      <c r="W82" s="52" t="str">
        <f>IFERROR(IF(AND(Q81="Probabilidad",Q82="Probabilidad"),(Y81-(+Y81*T82)),IF(AND(Q81="Impacto",Q82="Probabilidad"),(Y80-(+Y80*T82)),IF(Q82="Impacto",Y81,""))),"")</f>
        <v/>
      </c>
      <c r="X82" s="53" t="str">
        <f t="shared" si="66"/>
        <v/>
      </c>
      <c r="Y82" s="51" t="str">
        <f t="shared" si="67"/>
        <v/>
      </c>
      <c r="Z82" s="53" t="str">
        <f t="shared" si="68"/>
        <v/>
      </c>
      <c r="AA82" s="51" t="str">
        <f>IFERROR(IF(AND(Q81="Impacto",Q82="Impacto"),(AA81-(+AA81*T82)),IF(AND(Q81="Probabilidad",Q82="Impacto"),(AA80-(+AA80*T82)),IF(Q82="Probabilidad",AA81,""))),"")</f>
        <v/>
      </c>
      <c r="AB82" s="54" t="str">
        <f t="shared" si="69"/>
        <v/>
      </c>
      <c r="AC82" s="50"/>
      <c r="AD82" s="55"/>
      <c r="AE82" s="56"/>
      <c r="AF82" s="57"/>
      <c r="AG82" s="57"/>
      <c r="AH82" s="55"/>
      <c r="AI82" s="56"/>
    </row>
    <row r="83" spans="1:35" ht="151.5" hidden="1" customHeight="1" x14ac:dyDescent="0.3">
      <c r="A83" s="99"/>
      <c r="B83" s="102"/>
      <c r="C83" s="102"/>
      <c r="D83" s="98"/>
      <c r="E83" s="98"/>
      <c r="F83" s="98"/>
      <c r="G83" s="98"/>
      <c r="H83" s="98"/>
      <c r="I83" s="94"/>
      <c r="J83" s="110"/>
      <c r="K83" s="111"/>
      <c r="L83" s="112"/>
      <c r="M83" s="114"/>
      <c r="N83" s="113"/>
      <c r="O83" s="89">
        <v>4</v>
      </c>
      <c r="P83" s="48"/>
      <c r="Q83" s="49" t="str">
        <f t="shared" ref="Q83:Q85" si="70">IF(OR(R83="Preventivo",R83="Detectivo"),"Probabilidad",IF(R83="Correctivo","Impacto",""))</f>
        <v/>
      </c>
      <c r="R83" s="50"/>
      <c r="S83" s="50"/>
      <c r="T83" s="51" t="str">
        <f t="shared" si="65"/>
        <v/>
      </c>
      <c r="U83" s="50"/>
      <c r="V83" s="50"/>
      <c r="W83" s="52" t="str">
        <f>IFERROR(IF(AND(Q82="Probabilidad",Q83="Probabilidad"),(Y82-(+Y82*T83)),IF(AND(Q82="Impacto",Q83="Probabilidad"),(Y81-(+Y81*T83)),IF(Q83="Impacto",Y82,""))),"")</f>
        <v/>
      </c>
      <c r="X83" s="53" t="str">
        <f t="shared" si="66"/>
        <v/>
      </c>
      <c r="Y83" s="51" t="str">
        <f t="shared" si="67"/>
        <v/>
      </c>
      <c r="Z83" s="53" t="str">
        <f t="shared" si="68"/>
        <v/>
      </c>
      <c r="AA83" s="51" t="str">
        <f>IFERROR(IF(AND(Q82="Impacto",Q83="Impacto"),(AA82-(+AA82*T83)),IF(AND(Q82="Probabilidad",Q83="Impacto"),(AA81-(+AA81*T83)),IF(Q83="Probabilidad",AA82,""))),"")</f>
        <v/>
      </c>
      <c r="AB83" s="54" t="str">
        <f>IFERROR(IF(OR(AND(X83="Muy Baja",Z83="Leve"),AND(X83="Muy Baja",Z83="Menor"),AND(X83="Baja",Z83="Leve")),"Bajo",IF(OR(AND(X83="Muy baja",Z83="Moderado"),AND(X83="Baja",Z83="Menor"),AND(X83="Baja",Z83="Moderado"),AND(X83="Media",Z83="Leve"),AND(X83="Media",Z83="Menor"),AND(X83="Media",Z83="Moderado"),AND(X83="Alta",Z83="Leve"),AND(X83="Alta",Z83="Menor")),"Moderado",IF(OR(AND(X83="Muy Baja",Z83="Mayor"),AND(X83="Baja",Z83="Mayor"),AND(X83="Media",Z83="Mayor"),AND(X83="Alta",Z83="Moderado"),AND(X83="Alta",Z83="Mayor"),AND(X83="Muy Alta",Z83="Leve"),AND(X83="Muy Alta",Z83="Menor"),AND(X83="Muy Alta",Z83="Moderado"),AND(X83="Muy Alta",Z83="Mayor")),"Alto",IF(OR(AND(X83="Muy Baja",Z83="Catastrófico"),AND(X83="Baja",Z83="Catastrófico"),AND(X83="Media",Z83="Catastrófico"),AND(X83="Alta",Z83="Catastrófico"),AND(X83="Muy Alta",Z83="Catastrófico")),"Extremo","")))),"")</f>
        <v/>
      </c>
      <c r="AC83" s="50"/>
      <c r="AD83" s="55"/>
      <c r="AE83" s="56"/>
      <c r="AF83" s="57"/>
      <c r="AG83" s="57"/>
      <c r="AH83" s="55"/>
      <c r="AI83" s="56"/>
    </row>
    <row r="84" spans="1:35" ht="151.5" hidden="1" customHeight="1" x14ac:dyDescent="0.3">
      <c r="A84" s="99"/>
      <c r="B84" s="102"/>
      <c r="C84" s="102"/>
      <c r="D84" s="98"/>
      <c r="E84" s="98"/>
      <c r="F84" s="98"/>
      <c r="G84" s="98"/>
      <c r="H84" s="98"/>
      <c r="I84" s="94"/>
      <c r="J84" s="110"/>
      <c r="K84" s="111"/>
      <c r="L84" s="112"/>
      <c r="M84" s="114"/>
      <c r="N84" s="113"/>
      <c r="O84" s="89">
        <v>5</v>
      </c>
      <c r="P84" s="48"/>
      <c r="Q84" s="49" t="str">
        <f t="shared" si="70"/>
        <v/>
      </c>
      <c r="R84" s="50"/>
      <c r="S84" s="50"/>
      <c r="T84" s="51" t="str">
        <f t="shared" si="65"/>
        <v/>
      </c>
      <c r="U84" s="50"/>
      <c r="V84" s="50"/>
      <c r="W84" s="52" t="str">
        <f>IFERROR(IF(AND(Q83="Probabilidad",Q84="Probabilidad"),(Y83-(+Y83*T84)),IF(AND(Q83="Impacto",Q84="Probabilidad"),(Y82-(+Y82*T84)),IF(Q84="Impacto",Y83,""))),"")</f>
        <v/>
      </c>
      <c r="X84" s="53" t="str">
        <f t="shared" si="66"/>
        <v/>
      </c>
      <c r="Y84" s="51" t="str">
        <f t="shared" si="67"/>
        <v/>
      </c>
      <c r="Z84" s="53" t="str">
        <f t="shared" si="68"/>
        <v/>
      </c>
      <c r="AA84" s="51" t="str">
        <f>IFERROR(IF(AND(Q83="Impacto",Q84="Impacto"),(AA83-(+AA83*T84)),IF(AND(Q83="Probabilidad",Q84="Impacto"),(AA82-(+AA82*T84)),IF(Q84="Probabilidad",AA83,""))),"")</f>
        <v/>
      </c>
      <c r="AB84" s="54" t="str">
        <f t="shared" ref="AB84:AB85" si="71">IFERROR(IF(OR(AND(X84="Muy Baja",Z84="Leve"),AND(X84="Muy Baja",Z84="Menor"),AND(X84="Baja",Z84="Leve")),"Bajo",IF(OR(AND(X84="Muy baja",Z84="Moderado"),AND(X84="Baja",Z84="Menor"),AND(X84="Baja",Z84="Moderado"),AND(X84="Media",Z84="Leve"),AND(X84="Media",Z84="Menor"),AND(X84="Media",Z84="Moderado"),AND(X84="Alta",Z84="Leve"),AND(X84="Alta",Z84="Menor")),"Moderado",IF(OR(AND(X84="Muy Baja",Z84="Mayor"),AND(X84="Baja",Z84="Mayor"),AND(X84="Media",Z84="Mayor"),AND(X84="Alta",Z84="Moderado"),AND(X84="Alta",Z84="Mayor"),AND(X84="Muy Alta",Z84="Leve"),AND(X84="Muy Alta",Z84="Menor"),AND(X84="Muy Alta",Z84="Moderado"),AND(X84="Muy Alta",Z84="Mayor")),"Alto",IF(OR(AND(X84="Muy Baja",Z84="Catastrófico"),AND(X84="Baja",Z84="Catastrófico"),AND(X84="Media",Z84="Catastrófico"),AND(X84="Alta",Z84="Catastrófico"),AND(X84="Muy Alta",Z84="Catastrófico")),"Extremo","")))),"")</f>
        <v/>
      </c>
      <c r="AC84" s="50"/>
      <c r="AD84" s="55"/>
      <c r="AE84" s="56"/>
      <c r="AF84" s="57"/>
      <c r="AG84" s="57"/>
      <c r="AH84" s="55"/>
      <c r="AI84" s="56"/>
    </row>
    <row r="85" spans="1:35" ht="151.5" hidden="1" customHeight="1" x14ac:dyDescent="0.3">
      <c r="A85" s="99"/>
      <c r="B85" s="102"/>
      <c r="C85" s="102"/>
      <c r="D85" s="98"/>
      <c r="E85" s="98"/>
      <c r="F85" s="98"/>
      <c r="G85" s="98"/>
      <c r="H85" s="98"/>
      <c r="I85" s="94"/>
      <c r="J85" s="110"/>
      <c r="K85" s="111"/>
      <c r="L85" s="112"/>
      <c r="M85" s="114"/>
      <c r="N85" s="113"/>
      <c r="O85" s="89">
        <v>6</v>
      </c>
      <c r="P85" s="48"/>
      <c r="Q85" s="49" t="str">
        <f t="shared" si="70"/>
        <v/>
      </c>
      <c r="R85" s="50"/>
      <c r="S85" s="50"/>
      <c r="T85" s="51" t="str">
        <f t="shared" si="65"/>
        <v/>
      </c>
      <c r="U85" s="50"/>
      <c r="V85" s="50"/>
      <c r="W85" s="52" t="str">
        <f>IFERROR(IF(AND(Q84="Probabilidad",Q85="Probabilidad"),(Y84-(+Y84*T85)),IF(AND(Q84="Impacto",Q85="Probabilidad"),(Y83-(+Y83*T85)),IF(Q85="Impacto",Y84,""))),"")</f>
        <v/>
      </c>
      <c r="X85" s="53" t="str">
        <f t="shared" si="66"/>
        <v/>
      </c>
      <c r="Y85" s="51" t="str">
        <f t="shared" si="67"/>
        <v/>
      </c>
      <c r="Z85" s="53" t="str">
        <f t="shared" si="68"/>
        <v/>
      </c>
      <c r="AA85" s="51" t="str">
        <f>IFERROR(IF(AND(Q84="Impacto",Q85="Impacto"),(AA84-(+AA84*T85)),IF(AND(Q84="Probabilidad",Q85="Impacto"),(AA83-(+AA83*T85)),IF(Q85="Probabilidad",AA84,""))),"")</f>
        <v/>
      </c>
      <c r="AB85" s="54" t="str">
        <f t="shared" si="71"/>
        <v/>
      </c>
      <c r="AC85" s="50"/>
      <c r="AD85" s="55"/>
      <c r="AE85" s="56"/>
      <c r="AF85" s="57"/>
      <c r="AG85" s="57"/>
      <c r="AH85" s="55"/>
      <c r="AI85" s="56"/>
    </row>
    <row r="86" spans="1:35" ht="151.5" customHeight="1" x14ac:dyDescent="0.3">
      <c r="A86" s="137"/>
      <c r="B86" s="140"/>
      <c r="C86" s="140"/>
      <c r="D86" s="143"/>
      <c r="E86" s="143"/>
      <c r="F86" s="143"/>
      <c r="G86" s="143"/>
      <c r="H86" s="143"/>
      <c r="I86" s="146"/>
      <c r="J86" s="110"/>
      <c r="K86" s="111" t="str">
        <f>IF(J86&lt;=0,"",IF(J86&lt;=2,"Muy Baja",IF(J86&lt;=24,"Baja",IF(J86&lt;=500,"Media",IF(J86&lt;=5000,"Alta","Muy Alta")))))</f>
        <v/>
      </c>
      <c r="L86" s="112" t="str">
        <f>IF(K86="","",IF(K86="Muy Baja",0.2,IF(K86="Baja",0.4,IF(K86="Media",0.6,IF(K86="Alta",0.8,IF(K86="Muy Alta",1,))))))</f>
        <v/>
      </c>
      <c r="M86" s="114"/>
      <c r="N86" s="113"/>
      <c r="O86" s="89">
        <v>1</v>
      </c>
      <c r="P86" s="48"/>
      <c r="Q86" s="49" t="str">
        <f>IF(OR(R86="Preventivo",R86="Detectivo"),"Probabilidad",IF(R86="Correctivo","Impacto",""))</f>
        <v/>
      </c>
      <c r="R86" s="50"/>
      <c r="S86" s="50"/>
      <c r="T86" s="51" t="str">
        <f>IF(AND(R86="Preventivo",S86="Automático"),"50%",IF(AND(R86="Preventivo",S86="Manual"),"40%",IF(AND(R86="Detectivo",S86="Automático"),"40%",IF(AND(R86="Detectivo",S86="Manual"),"30%",IF(AND(R86="Correctivo",S86="Automático"),"35%",IF(AND(R86="Correctivo",S86="Manual"),"25%",""))))))</f>
        <v/>
      </c>
      <c r="U86" s="50"/>
      <c r="V86" s="50"/>
      <c r="W86" s="52" t="str">
        <f>IFERROR(IF(Q86="Probabilidad",(L86-(+L86*T86)),IF(Q86="Impacto",L86,"")),"")</f>
        <v/>
      </c>
      <c r="X86" s="53" t="str">
        <f>IFERROR(IF(W86="","",IF(W86&lt;=0.2,"Muy Baja",IF(W86&lt;=0.4,"Baja",IF(W86&lt;=0.6,"Media",IF(W86&lt;=0.8,"Alta","Muy Alta"))))),"")</f>
        <v/>
      </c>
      <c r="Y86" s="51" t="str">
        <f>+W86</f>
        <v/>
      </c>
      <c r="Z86" s="53" t="str">
        <f>IFERROR(IF(AA86="","",IF(AA86&lt;=0.2,"Leve",IF(AA86&lt;=0.4,"Menor",IF(AA86&lt;=0.6,"Moderado",IF(AA86&lt;=0.8,"Mayor","Catastrófico"))))),"")</f>
        <v/>
      </c>
      <c r="AA86" s="51" t="str">
        <f>IFERROR(IF(Q86="Impacto",(#REF!-(+#REF!*T86)),IF(Q86="Probabilidad",#REF!,"")),"")</f>
        <v/>
      </c>
      <c r="AB86" s="54" t="str">
        <f>IFERROR(IF(OR(AND(X86="Muy Baja",Z86="Leve"),AND(X86="Muy Baja",Z86="Menor"),AND(X86="Baja",Z86="Leve")),"Bajo",IF(OR(AND(X86="Muy baja",Z86="Moderado"),AND(X86="Baja",Z86="Menor"),AND(X86="Baja",Z86="Moderado"),AND(X86="Media",Z86="Leve"),AND(X86="Media",Z86="Menor"),AND(X86="Media",Z86="Moderado"),AND(X86="Alta",Z86="Leve"),AND(X86="Alta",Z86="Menor")),"Moderado",IF(OR(AND(X86="Muy Baja",Z86="Mayor"),AND(X86="Baja",Z86="Mayor"),AND(X86="Media",Z86="Mayor"),AND(X86="Alta",Z86="Moderado"),AND(X86="Alta",Z86="Mayor"),AND(X86="Muy Alta",Z86="Leve"),AND(X86="Muy Alta",Z86="Menor"),AND(X86="Muy Alta",Z86="Moderado"),AND(X86="Muy Alta",Z86="Mayor")),"Alto",IF(OR(AND(X86="Muy Baja",Z86="Catastrófico"),AND(X86="Baja",Z86="Catastrófico"),AND(X86="Media",Z86="Catastrófico"),AND(X86="Alta",Z86="Catastrófico"),AND(X86="Muy Alta",Z86="Catastrófico")),"Extremo","")))),"")</f>
        <v/>
      </c>
      <c r="AC86" s="50"/>
      <c r="AD86" s="55"/>
      <c r="AE86" s="56"/>
      <c r="AF86" s="57"/>
      <c r="AG86" s="57"/>
      <c r="AH86" s="55"/>
      <c r="AI86" s="56"/>
    </row>
    <row r="87" spans="1:35" ht="151.5" hidden="1" customHeight="1" x14ac:dyDescent="0.3">
      <c r="A87" s="138"/>
      <c r="B87" s="141"/>
      <c r="C87" s="141"/>
      <c r="D87" s="144"/>
      <c r="E87" s="144"/>
      <c r="F87" s="144"/>
      <c r="G87" s="144"/>
      <c r="H87" s="144"/>
      <c r="I87" s="147"/>
      <c r="J87" s="110"/>
      <c r="K87" s="111"/>
      <c r="L87" s="112"/>
      <c r="M87" s="114"/>
      <c r="N87" s="113"/>
      <c r="O87" s="89">
        <v>2</v>
      </c>
      <c r="P87" s="48"/>
      <c r="Q87" s="49" t="str">
        <f>IF(OR(R87="Preventivo",R87="Detectivo"),"Probabilidad",IF(R87="Correctivo","Impacto",""))</f>
        <v/>
      </c>
      <c r="R87" s="50"/>
      <c r="S87" s="50"/>
      <c r="T87" s="51" t="str">
        <f t="shared" ref="T87:T91" si="72">IF(AND(R87="Preventivo",S87="Automático"),"50%",IF(AND(R87="Preventivo",S87="Manual"),"40%",IF(AND(R87="Detectivo",S87="Automático"),"40%",IF(AND(R87="Detectivo",S87="Manual"),"30%",IF(AND(R87="Correctivo",S87="Automático"),"35%",IF(AND(R87="Correctivo",S87="Manual"),"25%",""))))))</f>
        <v/>
      </c>
      <c r="U87" s="50"/>
      <c r="V87" s="50"/>
      <c r="W87" s="52" t="str">
        <f>IFERROR(IF(AND(Q86="Probabilidad",Q87="Probabilidad"),(Y86-(+Y86*T87)),IF(Q87="Probabilidad",(L86-(+L86*T87)),IF(Q87="Impacto",Y86,""))),"")</f>
        <v/>
      </c>
      <c r="X87" s="53" t="str">
        <f t="shared" ref="X87:X91" si="73">IFERROR(IF(W87="","",IF(W87&lt;=0.2,"Muy Baja",IF(W87&lt;=0.4,"Baja",IF(W87&lt;=0.6,"Media",IF(W87&lt;=0.8,"Alta","Muy Alta"))))),"")</f>
        <v/>
      </c>
      <c r="Y87" s="51" t="str">
        <f t="shared" ref="Y87:Y91" si="74">+W87</f>
        <v/>
      </c>
      <c r="Z87" s="53" t="str">
        <f t="shared" ref="Z87:Z91" si="75">IFERROR(IF(AA87="","",IF(AA87&lt;=0.2,"Leve",IF(AA87&lt;=0.4,"Menor",IF(AA87&lt;=0.6,"Moderado",IF(AA87&lt;=0.8,"Mayor","Catastrófico"))))),"")</f>
        <v/>
      </c>
      <c r="AA87" s="51" t="str">
        <f>IFERROR(IF(AND(Q86="Impacto",Q87="Impacto"),(AA80-(+AA80*T87)),IF(Q87="Impacto",(#REF!-(+#REF!*T87)),IF(Q87="Probabilidad",AA80,""))),"")</f>
        <v/>
      </c>
      <c r="AB87" s="54" t="str">
        <f t="shared" ref="AB87:AB88" si="76">IFERROR(IF(OR(AND(X87="Muy Baja",Z87="Leve"),AND(X87="Muy Baja",Z87="Menor"),AND(X87="Baja",Z87="Leve")),"Bajo",IF(OR(AND(X87="Muy baja",Z87="Moderado"),AND(X87="Baja",Z87="Menor"),AND(X87="Baja",Z87="Moderado"),AND(X87="Media",Z87="Leve"),AND(X87="Media",Z87="Menor"),AND(X87="Media",Z87="Moderado"),AND(X87="Alta",Z87="Leve"),AND(X87="Alta",Z87="Menor")),"Moderado",IF(OR(AND(X87="Muy Baja",Z87="Mayor"),AND(X87="Baja",Z87="Mayor"),AND(X87="Media",Z87="Mayor"),AND(X87="Alta",Z87="Moderado"),AND(X87="Alta",Z87="Mayor"),AND(X87="Muy Alta",Z87="Leve"),AND(X87="Muy Alta",Z87="Menor"),AND(X87="Muy Alta",Z87="Moderado"),AND(X87="Muy Alta",Z87="Mayor")),"Alto",IF(OR(AND(X87="Muy Baja",Z87="Catastrófico"),AND(X87="Baja",Z87="Catastrófico"),AND(X87="Media",Z87="Catastrófico"),AND(X87="Alta",Z87="Catastrófico"),AND(X87="Muy Alta",Z87="Catastrófico")),"Extremo","")))),"")</f>
        <v/>
      </c>
      <c r="AC87" s="50"/>
      <c r="AD87" s="55"/>
      <c r="AE87" s="56"/>
      <c r="AF87" s="57"/>
      <c r="AG87" s="57"/>
      <c r="AH87" s="55"/>
      <c r="AI87" s="56"/>
    </row>
    <row r="88" spans="1:35" ht="151.5" hidden="1" customHeight="1" x14ac:dyDescent="0.3">
      <c r="A88" s="138"/>
      <c r="B88" s="141"/>
      <c r="C88" s="141"/>
      <c r="D88" s="144"/>
      <c r="E88" s="144"/>
      <c r="F88" s="144"/>
      <c r="G88" s="144"/>
      <c r="H88" s="144"/>
      <c r="I88" s="147"/>
      <c r="J88" s="110"/>
      <c r="K88" s="111"/>
      <c r="L88" s="112"/>
      <c r="M88" s="114"/>
      <c r="N88" s="113"/>
      <c r="O88" s="89">
        <v>3</v>
      </c>
      <c r="P88" s="58"/>
      <c r="Q88" s="49" t="str">
        <f>IF(OR(R88="Preventivo",R88="Detectivo"),"Probabilidad",IF(R88="Correctivo","Impacto",""))</f>
        <v/>
      </c>
      <c r="R88" s="50"/>
      <c r="S88" s="50"/>
      <c r="T88" s="51" t="str">
        <f t="shared" si="72"/>
        <v/>
      </c>
      <c r="U88" s="50"/>
      <c r="V88" s="50"/>
      <c r="W88" s="52" t="str">
        <f>IFERROR(IF(AND(Q87="Probabilidad",Q88="Probabilidad"),(Y87-(+Y87*T88)),IF(AND(Q87="Impacto",Q88="Probabilidad"),(Y86-(+Y86*T88)),IF(Q88="Impacto",Y87,""))),"")</f>
        <v/>
      </c>
      <c r="X88" s="53" t="str">
        <f t="shared" si="73"/>
        <v/>
      </c>
      <c r="Y88" s="51" t="str">
        <f t="shared" si="74"/>
        <v/>
      </c>
      <c r="Z88" s="53" t="str">
        <f t="shared" si="75"/>
        <v/>
      </c>
      <c r="AA88" s="51" t="str">
        <f>IFERROR(IF(AND(Q87="Impacto",Q88="Impacto"),(AA87-(+AA87*T88)),IF(AND(Q87="Probabilidad",Q88="Impacto"),(AA86-(+AA86*T88)),IF(Q88="Probabilidad",AA87,""))),"")</f>
        <v/>
      </c>
      <c r="AB88" s="54" t="str">
        <f t="shared" si="76"/>
        <v/>
      </c>
      <c r="AC88" s="50"/>
      <c r="AD88" s="55"/>
      <c r="AE88" s="56"/>
      <c r="AF88" s="57"/>
      <c r="AG88" s="57"/>
      <c r="AH88" s="55"/>
      <c r="AI88" s="56"/>
    </row>
    <row r="89" spans="1:35" ht="151.5" hidden="1" customHeight="1" x14ac:dyDescent="0.3">
      <c r="A89" s="138"/>
      <c r="B89" s="141"/>
      <c r="C89" s="141"/>
      <c r="D89" s="144"/>
      <c r="E89" s="144"/>
      <c r="F89" s="144"/>
      <c r="G89" s="144"/>
      <c r="H89" s="144"/>
      <c r="I89" s="147"/>
      <c r="J89" s="110"/>
      <c r="K89" s="111"/>
      <c r="L89" s="112"/>
      <c r="M89" s="114"/>
      <c r="N89" s="113"/>
      <c r="O89" s="89">
        <v>4</v>
      </c>
      <c r="P89" s="48"/>
      <c r="Q89" s="49" t="str">
        <f t="shared" ref="Q89:Q91" si="77">IF(OR(R89="Preventivo",R89="Detectivo"),"Probabilidad",IF(R89="Correctivo","Impacto",""))</f>
        <v/>
      </c>
      <c r="R89" s="50"/>
      <c r="S89" s="50"/>
      <c r="T89" s="51" t="str">
        <f t="shared" si="72"/>
        <v/>
      </c>
      <c r="U89" s="50"/>
      <c r="V89" s="50"/>
      <c r="W89" s="52" t="str">
        <f>IFERROR(IF(AND(Q88="Probabilidad",Q89="Probabilidad"),(Y88-(+Y88*T89)),IF(AND(Q88="Impacto",Q89="Probabilidad"),(Y87-(+Y87*T89)),IF(Q89="Impacto",Y88,""))),"")</f>
        <v/>
      </c>
      <c r="X89" s="53" t="str">
        <f t="shared" si="73"/>
        <v/>
      </c>
      <c r="Y89" s="51" t="str">
        <f t="shared" si="74"/>
        <v/>
      </c>
      <c r="Z89" s="53" t="str">
        <f t="shared" si="75"/>
        <v/>
      </c>
      <c r="AA89" s="51" t="str">
        <f>IFERROR(IF(AND(Q88="Impacto",Q89="Impacto"),(AA88-(+AA88*T89)),IF(AND(Q88="Probabilidad",Q89="Impacto"),(AA87-(+AA87*T89)),IF(Q89="Probabilidad",AA88,""))),"")</f>
        <v/>
      </c>
      <c r="AB89" s="54" t="str">
        <f>IFERROR(IF(OR(AND(X89="Muy Baja",Z89="Leve"),AND(X89="Muy Baja",Z89="Menor"),AND(X89="Baja",Z89="Leve")),"Bajo",IF(OR(AND(X89="Muy baja",Z89="Moderado"),AND(X89="Baja",Z89="Menor"),AND(X89="Baja",Z89="Moderado"),AND(X89="Media",Z89="Leve"),AND(X89="Media",Z89="Menor"),AND(X89="Media",Z89="Moderado"),AND(X89="Alta",Z89="Leve"),AND(X89="Alta",Z89="Menor")),"Moderado",IF(OR(AND(X89="Muy Baja",Z89="Mayor"),AND(X89="Baja",Z89="Mayor"),AND(X89="Media",Z89="Mayor"),AND(X89="Alta",Z89="Moderado"),AND(X89="Alta",Z89="Mayor"),AND(X89="Muy Alta",Z89="Leve"),AND(X89="Muy Alta",Z89="Menor"),AND(X89="Muy Alta",Z89="Moderado"),AND(X89="Muy Alta",Z89="Mayor")),"Alto",IF(OR(AND(X89="Muy Baja",Z89="Catastrófico"),AND(X89="Baja",Z89="Catastrófico"),AND(X89="Media",Z89="Catastrófico"),AND(X89="Alta",Z89="Catastrófico"),AND(X89="Muy Alta",Z89="Catastrófico")),"Extremo","")))),"")</f>
        <v/>
      </c>
      <c r="AC89" s="50"/>
      <c r="AD89" s="55"/>
      <c r="AE89" s="56"/>
      <c r="AF89" s="57"/>
      <c r="AG89" s="57"/>
      <c r="AH89" s="55"/>
      <c r="AI89" s="56"/>
    </row>
    <row r="90" spans="1:35" ht="151.5" hidden="1" customHeight="1" x14ac:dyDescent="0.3">
      <c r="A90" s="138"/>
      <c r="B90" s="141"/>
      <c r="C90" s="141"/>
      <c r="D90" s="144"/>
      <c r="E90" s="144"/>
      <c r="F90" s="144"/>
      <c r="G90" s="144"/>
      <c r="H90" s="144"/>
      <c r="I90" s="147"/>
      <c r="J90" s="110"/>
      <c r="K90" s="111"/>
      <c r="L90" s="112"/>
      <c r="M90" s="114"/>
      <c r="N90" s="113"/>
      <c r="O90" s="89">
        <v>5</v>
      </c>
      <c r="P90" s="48"/>
      <c r="Q90" s="49" t="str">
        <f t="shared" si="77"/>
        <v/>
      </c>
      <c r="R90" s="50"/>
      <c r="S90" s="50"/>
      <c r="T90" s="51" t="str">
        <f t="shared" si="72"/>
        <v/>
      </c>
      <c r="U90" s="50"/>
      <c r="V90" s="50"/>
      <c r="W90" s="52" t="str">
        <f>IFERROR(IF(AND(Q89="Probabilidad",Q90="Probabilidad"),(Y89-(+Y89*T90)),IF(AND(Q89="Impacto",Q90="Probabilidad"),(Y88-(+Y88*T90)),IF(Q90="Impacto",Y89,""))),"")</f>
        <v/>
      </c>
      <c r="X90" s="53" t="str">
        <f t="shared" si="73"/>
        <v/>
      </c>
      <c r="Y90" s="51" t="str">
        <f t="shared" si="74"/>
        <v/>
      </c>
      <c r="Z90" s="53" t="str">
        <f t="shared" si="75"/>
        <v/>
      </c>
      <c r="AA90" s="51" t="str">
        <f>IFERROR(IF(AND(Q89="Impacto",Q90="Impacto"),(AA89-(+AA89*T90)),IF(AND(Q89="Probabilidad",Q90="Impacto"),(AA88-(+AA88*T90)),IF(Q90="Probabilidad",AA89,""))),"")</f>
        <v/>
      </c>
      <c r="AB90" s="54" t="str">
        <f t="shared" ref="AB90:AB91" si="78">IFERROR(IF(OR(AND(X90="Muy Baja",Z90="Leve"),AND(X90="Muy Baja",Z90="Menor"),AND(X90="Baja",Z90="Leve")),"Bajo",IF(OR(AND(X90="Muy baja",Z90="Moderado"),AND(X90="Baja",Z90="Menor"),AND(X90="Baja",Z90="Moderado"),AND(X90="Media",Z90="Leve"),AND(X90="Media",Z90="Menor"),AND(X90="Media",Z90="Moderado"),AND(X90="Alta",Z90="Leve"),AND(X90="Alta",Z90="Menor")),"Moderado",IF(OR(AND(X90="Muy Baja",Z90="Mayor"),AND(X90="Baja",Z90="Mayor"),AND(X90="Media",Z90="Mayor"),AND(X90="Alta",Z90="Moderado"),AND(X90="Alta",Z90="Mayor"),AND(X90="Muy Alta",Z90="Leve"),AND(X90="Muy Alta",Z90="Menor"),AND(X90="Muy Alta",Z90="Moderado"),AND(X90="Muy Alta",Z90="Mayor")),"Alto",IF(OR(AND(X90="Muy Baja",Z90="Catastrófico"),AND(X90="Baja",Z90="Catastrófico"),AND(X90="Media",Z90="Catastrófico"),AND(X90="Alta",Z90="Catastrófico"),AND(X90="Muy Alta",Z90="Catastrófico")),"Extremo","")))),"")</f>
        <v/>
      </c>
      <c r="AC90" s="50"/>
      <c r="AD90" s="55"/>
      <c r="AE90" s="56"/>
      <c r="AF90" s="57"/>
      <c r="AG90" s="57"/>
      <c r="AH90" s="55"/>
      <c r="AI90" s="56"/>
    </row>
    <row r="91" spans="1:35" ht="29.25" hidden="1" customHeight="1" x14ac:dyDescent="0.3">
      <c r="A91" s="139"/>
      <c r="B91" s="142"/>
      <c r="C91" s="142"/>
      <c r="D91" s="145"/>
      <c r="E91" s="145"/>
      <c r="F91" s="145"/>
      <c r="G91" s="145"/>
      <c r="H91" s="145"/>
      <c r="I91" s="148"/>
      <c r="J91" s="110"/>
      <c r="K91" s="111"/>
      <c r="L91" s="112"/>
      <c r="M91" s="114"/>
      <c r="N91" s="113"/>
      <c r="O91" s="89">
        <v>6</v>
      </c>
      <c r="P91" s="48"/>
      <c r="Q91" s="49" t="str">
        <f t="shared" si="77"/>
        <v/>
      </c>
      <c r="R91" s="50"/>
      <c r="S91" s="50"/>
      <c r="T91" s="51" t="str">
        <f t="shared" si="72"/>
        <v/>
      </c>
      <c r="U91" s="50"/>
      <c r="V91" s="50"/>
      <c r="W91" s="52" t="str">
        <f>IFERROR(IF(AND(Q90="Probabilidad",Q91="Probabilidad"),(Y90-(+Y90*T91)),IF(AND(Q90="Impacto",Q91="Probabilidad"),(Y89-(+Y89*T91)),IF(Q91="Impacto",Y90,""))),"")</f>
        <v/>
      </c>
      <c r="X91" s="53" t="str">
        <f t="shared" si="73"/>
        <v/>
      </c>
      <c r="Y91" s="51" t="str">
        <f t="shared" si="74"/>
        <v/>
      </c>
      <c r="Z91" s="53" t="str">
        <f t="shared" si="75"/>
        <v/>
      </c>
      <c r="AA91" s="51" t="str">
        <f>IFERROR(IF(AND(Q90="Impacto",Q91="Impacto"),(AA90-(+AA90*T91)),IF(AND(Q90="Probabilidad",Q91="Impacto"),(AA89-(+AA89*T91)),IF(Q91="Probabilidad",AA90,""))),"")</f>
        <v/>
      </c>
      <c r="AB91" s="54" t="str">
        <f t="shared" si="78"/>
        <v/>
      </c>
      <c r="AC91" s="50"/>
      <c r="AD91" s="55"/>
      <c r="AE91" s="56"/>
      <c r="AF91" s="57"/>
      <c r="AG91" s="57"/>
      <c r="AH91" s="55"/>
      <c r="AI91" s="56"/>
    </row>
    <row r="92" spans="1:35" ht="151.5" customHeight="1" x14ac:dyDescent="0.3">
      <c r="A92" s="134"/>
      <c r="B92" s="135"/>
      <c r="C92" s="135"/>
      <c r="D92" s="136"/>
      <c r="E92" s="136"/>
      <c r="F92" s="136"/>
      <c r="G92" s="136"/>
      <c r="H92" s="136"/>
      <c r="I92" s="133"/>
      <c r="J92" s="110"/>
      <c r="K92" s="111" t="str">
        <f>IF(J92&lt;=0,"",IF(J92&lt;=2,"Muy Baja",IF(J92&lt;=24,"Baja",IF(J92&lt;=500,"Media",IF(J92&lt;=5000,"Alta","Muy Alta")))))</f>
        <v/>
      </c>
      <c r="L92" s="112" t="str">
        <f>IF(K92="","",IF(K92="Muy Baja",0.2,IF(K92="Baja",0.4,IF(K92="Media",0.6,IF(K92="Alta",0.8,IF(K92="Muy Alta",1,))))))</f>
        <v/>
      </c>
      <c r="M92" s="114"/>
      <c r="N92" s="113"/>
      <c r="O92" s="89">
        <v>1</v>
      </c>
      <c r="P92" s="48"/>
      <c r="Q92" s="49" t="str">
        <f>IF(OR(R92="Preventivo",R92="Detectivo"),"Probabilidad",IF(R92="Correctivo","Impacto",""))</f>
        <v/>
      </c>
      <c r="R92" s="50"/>
      <c r="S92" s="50"/>
      <c r="T92" s="51" t="str">
        <f>IF(AND(R92="Preventivo",S92="Automático"),"50%",IF(AND(R92="Preventivo",S92="Manual"),"40%",IF(AND(R92="Detectivo",S92="Automático"),"40%",IF(AND(R92="Detectivo",S92="Manual"),"30%",IF(AND(R92="Correctivo",S92="Automático"),"35%",IF(AND(R92="Correctivo",S92="Manual"),"25%",""))))))</f>
        <v/>
      </c>
      <c r="U92" s="50"/>
      <c r="V92" s="50"/>
      <c r="W92" s="52" t="str">
        <f>IFERROR(IF(Q92="Probabilidad",(L92-(+L92*T92)),IF(Q92="Impacto",L92,"")),"")</f>
        <v/>
      </c>
      <c r="X92" s="53" t="str">
        <f>IFERROR(IF(W92="","",IF(W92&lt;=0.2,"Muy Baja",IF(W92&lt;=0.4,"Baja",IF(W92&lt;=0.6,"Media",IF(W92&lt;=0.8,"Alta","Muy Alta"))))),"")</f>
        <v/>
      </c>
      <c r="Y92" s="51" t="str">
        <f>+W92</f>
        <v/>
      </c>
      <c r="Z92" s="53" t="str">
        <f>IFERROR(IF(AA92="","",IF(AA92&lt;=0.2,"Leve",IF(AA92&lt;=0.4,"Menor",IF(AA92&lt;=0.6,"Moderado",IF(AA92&lt;=0.8,"Mayor","Catastrófico"))))),"")</f>
        <v/>
      </c>
      <c r="AA92" s="51" t="str">
        <f>IFERROR(IF(Q92="Impacto",(#REF!-(+#REF!*T92)),IF(Q92="Probabilidad",#REF!,"")),"")</f>
        <v/>
      </c>
      <c r="AB92" s="54" t="str">
        <f>IFERROR(IF(OR(AND(X92="Muy Baja",Z92="Leve"),AND(X92="Muy Baja",Z92="Menor"),AND(X92="Baja",Z92="Leve")),"Bajo",IF(OR(AND(X92="Muy baja",Z92="Moderado"),AND(X92="Baja",Z92="Menor"),AND(X92="Baja",Z92="Moderado"),AND(X92="Media",Z92="Leve"),AND(X92="Media",Z92="Menor"),AND(X92="Media",Z92="Moderado"),AND(X92="Alta",Z92="Leve"),AND(X92="Alta",Z92="Menor")),"Moderado",IF(OR(AND(X92="Muy Baja",Z92="Mayor"),AND(X92="Baja",Z92="Mayor"),AND(X92="Media",Z92="Mayor"),AND(X92="Alta",Z92="Moderado"),AND(X92="Alta",Z92="Mayor"),AND(X92="Muy Alta",Z92="Leve"),AND(X92="Muy Alta",Z92="Menor"),AND(X92="Muy Alta",Z92="Moderado"),AND(X92="Muy Alta",Z92="Mayor")),"Alto",IF(OR(AND(X92="Muy Baja",Z92="Catastrófico"),AND(X92="Baja",Z92="Catastrófico"),AND(X92="Media",Z92="Catastrófico"),AND(X92="Alta",Z92="Catastrófico"),AND(X92="Muy Alta",Z92="Catastrófico")),"Extremo","")))),"")</f>
        <v/>
      </c>
      <c r="AC92" s="50"/>
      <c r="AD92" s="55"/>
      <c r="AE92" s="56"/>
      <c r="AF92" s="57"/>
      <c r="AG92" s="57"/>
      <c r="AH92" s="55"/>
      <c r="AI92" s="56"/>
    </row>
    <row r="93" spans="1:35" ht="151.5" hidden="1" customHeight="1" x14ac:dyDescent="0.3">
      <c r="A93" s="134"/>
      <c r="B93" s="135"/>
      <c r="C93" s="135"/>
      <c r="D93" s="136"/>
      <c r="E93" s="136"/>
      <c r="F93" s="136"/>
      <c r="G93" s="136"/>
      <c r="H93" s="136"/>
      <c r="I93" s="133"/>
      <c r="J93" s="110"/>
      <c r="K93" s="111"/>
      <c r="L93" s="112"/>
      <c r="M93" s="114"/>
      <c r="N93" s="113"/>
      <c r="O93" s="47">
        <v>2</v>
      </c>
      <c r="P93" s="48"/>
      <c r="Q93" s="49" t="str">
        <f>IF(OR(R93="Preventivo",R93="Detectivo"),"Probabilidad",IF(R93="Correctivo","Impacto",""))</f>
        <v/>
      </c>
      <c r="R93" s="50"/>
      <c r="S93" s="50"/>
      <c r="T93" s="51" t="str">
        <f t="shared" ref="T93:T97" si="79">IF(AND(R93="Preventivo",S93="Automático"),"50%",IF(AND(R93="Preventivo",S93="Manual"),"40%",IF(AND(R93="Detectivo",S93="Automático"),"40%",IF(AND(R93="Detectivo",S93="Manual"),"30%",IF(AND(R93="Correctivo",S93="Automático"),"35%",IF(AND(R93="Correctivo",S93="Manual"),"25%",""))))))</f>
        <v/>
      </c>
      <c r="U93" s="50"/>
      <c r="V93" s="50"/>
      <c r="W93" s="52" t="str">
        <f>IFERROR(IF(AND(Q92="Probabilidad",Q93="Probabilidad"),(Y92-(+Y92*T93)),IF(Q93="Probabilidad",(L92-(+L92*T93)),IF(Q93="Impacto",Y92,""))),"")</f>
        <v/>
      </c>
      <c r="X93" s="53" t="str">
        <f t="shared" ref="X93:X97" si="80">IFERROR(IF(W93="","",IF(W93&lt;=0.2,"Muy Baja",IF(W93&lt;=0.4,"Baja",IF(W93&lt;=0.6,"Media",IF(W93&lt;=0.8,"Alta","Muy Alta"))))),"")</f>
        <v/>
      </c>
      <c r="Y93" s="51" t="str">
        <f t="shared" ref="Y93:Y97" si="81">+W93</f>
        <v/>
      </c>
      <c r="Z93" s="53" t="str">
        <f t="shared" ref="Z93:Z97" si="82">IFERROR(IF(AA93="","",IF(AA93&lt;=0.2,"Leve",IF(AA93&lt;=0.4,"Menor",IF(AA93&lt;=0.6,"Moderado",IF(AA93&lt;=0.8,"Mayor","Catastrófico"))))),"")</f>
        <v/>
      </c>
      <c r="AA93" s="51" t="str">
        <f>IFERROR(IF(AND(Q92="Impacto",Q93="Impacto"),(AA86-(+AA86*T93)),IF(Q93="Impacto",(#REF!-(+#REF!*T93)),IF(Q93="Probabilidad",AA86,""))),"")</f>
        <v/>
      </c>
      <c r="AB93" s="54" t="str">
        <f t="shared" ref="AB93:AB94" si="83">IFERROR(IF(OR(AND(X93="Muy Baja",Z93="Leve"),AND(X93="Muy Baja",Z93="Menor"),AND(X93="Baja",Z93="Leve")),"Bajo",IF(OR(AND(X93="Muy baja",Z93="Moderado"),AND(X93="Baja",Z93="Menor"),AND(X93="Baja",Z93="Moderado"),AND(X93="Media",Z93="Leve"),AND(X93="Media",Z93="Menor"),AND(X93="Media",Z93="Moderado"),AND(X93="Alta",Z93="Leve"),AND(X93="Alta",Z93="Menor")),"Moderado",IF(OR(AND(X93="Muy Baja",Z93="Mayor"),AND(X93="Baja",Z93="Mayor"),AND(X93="Media",Z93="Mayor"),AND(X93="Alta",Z93="Moderado"),AND(X93="Alta",Z93="Mayor"),AND(X93="Muy Alta",Z93="Leve"),AND(X93="Muy Alta",Z93="Menor"),AND(X93="Muy Alta",Z93="Moderado"),AND(X93="Muy Alta",Z93="Mayor")),"Alto",IF(OR(AND(X93="Muy Baja",Z93="Catastrófico"),AND(X93="Baja",Z93="Catastrófico"),AND(X93="Media",Z93="Catastrófico"),AND(X93="Alta",Z93="Catastrófico"),AND(X93="Muy Alta",Z93="Catastrófico")),"Extremo","")))),"")</f>
        <v/>
      </c>
      <c r="AC93" s="50"/>
      <c r="AD93" s="55"/>
      <c r="AE93" s="56"/>
      <c r="AF93" s="57"/>
      <c r="AG93" s="57"/>
      <c r="AH93" s="55"/>
      <c r="AI93" s="56"/>
    </row>
    <row r="94" spans="1:35" ht="151.5" hidden="1" customHeight="1" x14ac:dyDescent="0.3">
      <c r="A94" s="134"/>
      <c r="B94" s="135"/>
      <c r="C94" s="135"/>
      <c r="D94" s="136"/>
      <c r="E94" s="136"/>
      <c r="F94" s="136"/>
      <c r="G94" s="136"/>
      <c r="H94" s="136"/>
      <c r="I94" s="133"/>
      <c r="J94" s="110"/>
      <c r="K94" s="111"/>
      <c r="L94" s="112"/>
      <c r="M94" s="114"/>
      <c r="N94" s="113"/>
      <c r="O94" s="47">
        <v>3</v>
      </c>
      <c r="P94" s="58"/>
      <c r="Q94" s="49" t="str">
        <f>IF(OR(R94="Preventivo",R94="Detectivo"),"Probabilidad",IF(R94="Correctivo","Impacto",""))</f>
        <v/>
      </c>
      <c r="R94" s="50"/>
      <c r="S94" s="50"/>
      <c r="T94" s="51" t="str">
        <f t="shared" si="79"/>
        <v/>
      </c>
      <c r="U94" s="50"/>
      <c r="V94" s="50"/>
      <c r="W94" s="52" t="str">
        <f>IFERROR(IF(AND(Q93="Probabilidad",Q94="Probabilidad"),(Y93-(+Y93*T94)),IF(AND(Q93="Impacto",Q94="Probabilidad"),(Y92-(+Y92*T94)),IF(Q94="Impacto",Y93,""))),"")</f>
        <v/>
      </c>
      <c r="X94" s="53" t="str">
        <f t="shared" si="80"/>
        <v/>
      </c>
      <c r="Y94" s="51" t="str">
        <f t="shared" si="81"/>
        <v/>
      </c>
      <c r="Z94" s="53" t="str">
        <f t="shared" si="82"/>
        <v/>
      </c>
      <c r="AA94" s="51" t="str">
        <f>IFERROR(IF(AND(Q93="Impacto",Q94="Impacto"),(AA93-(+AA93*T94)),IF(AND(Q93="Probabilidad",Q94="Impacto"),(AA92-(+AA92*T94)),IF(Q94="Probabilidad",AA93,""))),"")</f>
        <v/>
      </c>
      <c r="AB94" s="54" t="str">
        <f t="shared" si="83"/>
        <v/>
      </c>
      <c r="AC94" s="50"/>
      <c r="AD94" s="55"/>
      <c r="AE94" s="56"/>
      <c r="AF94" s="57"/>
      <c r="AG94" s="57"/>
      <c r="AH94" s="55"/>
      <c r="AI94" s="56"/>
    </row>
    <row r="95" spans="1:35" ht="151.5" hidden="1" customHeight="1" x14ac:dyDescent="0.3">
      <c r="A95" s="134"/>
      <c r="B95" s="135"/>
      <c r="C95" s="135"/>
      <c r="D95" s="136"/>
      <c r="E95" s="136"/>
      <c r="F95" s="136"/>
      <c r="G95" s="136"/>
      <c r="H95" s="136"/>
      <c r="I95" s="133"/>
      <c r="J95" s="110"/>
      <c r="K95" s="111"/>
      <c r="L95" s="112"/>
      <c r="M95" s="114"/>
      <c r="N95" s="113"/>
      <c r="O95" s="47">
        <v>4</v>
      </c>
      <c r="P95" s="48"/>
      <c r="Q95" s="49" t="str">
        <f t="shared" ref="Q95:Q97" si="84">IF(OR(R95="Preventivo",R95="Detectivo"),"Probabilidad",IF(R95="Correctivo","Impacto",""))</f>
        <v/>
      </c>
      <c r="R95" s="50"/>
      <c r="S95" s="50"/>
      <c r="T95" s="51" t="str">
        <f t="shared" si="79"/>
        <v/>
      </c>
      <c r="U95" s="50"/>
      <c r="V95" s="50"/>
      <c r="W95" s="52" t="str">
        <f>IFERROR(IF(AND(Q94="Probabilidad",Q95="Probabilidad"),(Y94-(+Y94*T95)),IF(AND(Q94="Impacto",Q95="Probabilidad"),(Y93-(+Y93*T95)),IF(Q95="Impacto",Y94,""))),"")</f>
        <v/>
      </c>
      <c r="X95" s="53" t="str">
        <f t="shared" si="80"/>
        <v/>
      </c>
      <c r="Y95" s="51" t="str">
        <f t="shared" si="81"/>
        <v/>
      </c>
      <c r="Z95" s="53" t="str">
        <f t="shared" si="82"/>
        <v/>
      </c>
      <c r="AA95" s="51" t="str">
        <f>IFERROR(IF(AND(Q94="Impacto",Q95="Impacto"),(AA94-(+AA94*T95)),IF(AND(Q94="Probabilidad",Q95="Impacto"),(AA93-(+AA93*T95)),IF(Q95="Probabilidad",AA94,""))),"")</f>
        <v/>
      </c>
      <c r="AB95" s="54" t="str">
        <f>IFERROR(IF(OR(AND(X95="Muy Baja",Z95="Leve"),AND(X95="Muy Baja",Z95="Menor"),AND(X95="Baja",Z95="Leve")),"Bajo",IF(OR(AND(X95="Muy baja",Z95="Moderado"),AND(X95="Baja",Z95="Menor"),AND(X95="Baja",Z95="Moderado"),AND(X95="Media",Z95="Leve"),AND(X95="Media",Z95="Menor"),AND(X95="Media",Z95="Moderado"),AND(X95="Alta",Z95="Leve"),AND(X95="Alta",Z95="Menor")),"Moderado",IF(OR(AND(X95="Muy Baja",Z95="Mayor"),AND(X95="Baja",Z95="Mayor"),AND(X95="Media",Z95="Mayor"),AND(X95="Alta",Z95="Moderado"),AND(X95="Alta",Z95="Mayor"),AND(X95="Muy Alta",Z95="Leve"),AND(X95="Muy Alta",Z95="Menor"),AND(X95="Muy Alta",Z95="Moderado"),AND(X95="Muy Alta",Z95="Mayor")),"Alto",IF(OR(AND(X95="Muy Baja",Z95="Catastrófico"),AND(X95="Baja",Z95="Catastrófico"),AND(X95="Media",Z95="Catastrófico"),AND(X95="Alta",Z95="Catastrófico"),AND(X95="Muy Alta",Z95="Catastrófico")),"Extremo","")))),"")</f>
        <v/>
      </c>
      <c r="AC95" s="50"/>
      <c r="AD95" s="55"/>
      <c r="AE95" s="56"/>
      <c r="AF95" s="57"/>
      <c r="AG95" s="57"/>
      <c r="AH95" s="55"/>
      <c r="AI95" s="56"/>
    </row>
    <row r="96" spans="1:35" ht="151.5" hidden="1" customHeight="1" x14ac:dyDescent="0.3">
      <c r="A96" s="134"/>
      <c r="B96" s="135"/>
      <c r="C96" s="135"/>
      <c r="D96" s="136"/>
      <c r="E96" s="136"/>
      <c r="F96" s="136"/>
      <c r="G96" s="136"/>
      <c r="H96" s="136"/>
      <c r="I96" s="133"/>
      <c r="J96" s="110"/>
      <c r="K96" s="111"/>
      <c r="L96" s="112"/>
      <c r="M96" s="114"/>
      <c r="N96" s="113"/>
      <c r="O96" s="47">
        <v>5</v>
      </c>
      <c r="P96" s="48"/>
      <c r="Q96" s="49" t="str">
        <f t="shared" si="84"/>
        <v/>
      </c>
      <c r="R96" s="50"/>
      <c r="S96" s="50"/>
      <c r="T96" s="51" t="str">
        <f t="shared" si="79"/>
        <v/>
      </c>
      <c r="U96" s="50"/>
      <c r="V96" s="50"/>
      <c r="W96" s="52" t="str">
        <f>IFERROR(IF(AND(Q95="Probabilidad",Q96="Probabilidad"),(Y95-(+Y95*T96)),IF(AND(Q95="Impacto",Q96="Probabilidad"),(Y94-(+Y94*T96)),IF(Q96="Impacto",Y95,""))),"")</f>
        <v/>
      </c>
      <c r="X96" s="53" t="str">
        <f t="shared" si="80"/>
        <v/>
      </c>
      <c r="Y96" s="51" t="str">
        <f t="shared" si="81"/>
        <v/>
      </c>
      <c r="Z96" s="53" t="str">
        <f t="shared" si="82"/>
        <v/>
      </c>
      <c r="AA96" s="51" t="str">
        <f>IFERROR(IF(AND(Q95="Impacto",Q96="Impacto"),(AA95-(+AA95*T96)),IF(AND(Q95="Probabilidad",Q96="Impacto"),(AA94-(+AA94*T96)),IF(Q96="Probabilidad",AA95,""))),"")</f>
        <v/>
      </c>
      <c r="AB96" s="54" t="str">
        <f t="shared" ref="AB96:AB97" si="85">IFERROR(IF(OR(AND(X96="Muy Baja",Z96="Leve"),AND(X96="Muy Baja",Z96="Menor"),AND(X96="Baja",Z96="Leve")),"Bajo",IF(OR(AND(X96="Muy baja",Z96="Moderado"),AND(X96="Baja",Z96="Menor"),AND(X96="Baja",Z96="Moderado"),AND(X96="Media",Z96="Leve"),AND(X96="Media",Z96="Menor"),AND(X96="Media",Z96="Moderado"),AND(X96="Alta",Z96="Leve"),AND(X96="Alta",Z96="Menor")),"Moderado",IF(OR(AND(X96="Muy Baja",Z96="Mayor"),AND(X96="Baja",Z96="Mayor"),AND(X96="Media",Z96="Mayor"),AND(X96="Alta",Z96="Moderado"),AND(X96="Alta",Z96="Mayor"),AND(X96="Muy Alta",Z96="Leve"),AND(X96="Muy Alta",Z96="Menor"),AND(X96="Muy Alta",Z96="Moderado"),AND(X96="Muy Alta",Z96="Mayor")),"Alto",IF(OR(AND(X96="Muy Baja",Z96="Catastrófico"),AND(X96="Baja",Z96="Catastrófico"),AND(X96="Media",Z96="Catastrófico"),AND(X96="Alta",Z96="Catastrófico"),AND(X96="Muy Alta",Z96="Catastrófico")),"Extremo","")))),"")</f>
        <v/>
      </c>
      <c r="AC96" s="50"/>
      <c r="AD96" s="55"/>
      <c r="AE96" s="56"/>
      <c r="AF96" s="57"/>
      <c r="AG96" s="57"/>
      <c r="AH96" s="55"/>
      <c r="AI96" s="56"/>
    </row>
    <row r="97" spans="1:35" ht="151.5" hidden="1" customHeight="1" x14ac:dyDescent="0.3">
      <c r="A97" s="134"/>
      <c r="B97" s="135"/>
      <c r="C97" s="135"/>
      <c r="D97" s="136"/>
      <c r="E97" s="136"/>
      <c r="F97" s="136"/>
      <c r="G97" s="136"/>
      <c r="H97" s="136"/>
      <c r="I97" s="133"/>
      <c r="J97" s="110"/>
      <c r="K97" s="111"/>
      <c r="L97" s="112"/>
      <c r="M97" s="114"/>
      <c r="N97" s="113"/>
      <c r="O97" s="47">
        <v>6</v>
      </c>
      <c r="P97" s="48"/>
      <c r="Q97" s="49" t="str">
        <f t="shared" si="84"/>
        <v/>
      </c>
      <c r="R97" s="50"/>
      <c r="S97" s="50"/>
      <c r="T97" s="51" t="str">
        <f t="shared" si="79"/>
        <v/>
      </c>
      <c r="U97" s="50"/>
      <c r="V97" s="50"/>
      <c r="W97" s="52" t="str">
        <f>IFERROR(IF(AND(Q96="Probabilidad",Q97="Probabilidad"),(Y96-(+Y96*T97)),IF(AND(Q96="Impacto",Q97="Probabilidad"),(Y95-(+Y95*T97)),IF(Q97="Impacto",Y96,""))),"")</f>
        <v/>
      </c>
      <c r="X97" s="53" t="str">
        <f t="shared" si="80"/>
        <v/>
      </c>
      <c r="Y97" s="51" t="str">
        <f t="shared" si="81"/>
        <v/>
      </c>
      <c r="Z97" s="53" t="str">
        <f t="shared" si="82"/>
        <v/>
      </c>
      <c r="AA97" s="51" t="str">
        <f>IFERROR(IF(AND(Q96="Impacto",Q97="Impacto"),(AA96-(+AA96*T97)),IF(AND(Q96="Probabilidad",Q97="Impacto"),(AA95-(+AA95*T97)),IF(Q97="Probabilidad",AA96,""))),"")</f>
        <v/>
      </c>
      <c r="AB97" s="54" t="str">
        <f t="shared" si="85"/>
        <v/>
      </c>
      <c r="AC97" s="50"/>
      <c r="AD97" s="55"/>
      <c r="AE97" s="56"/>
      <c r="AF97" s="57"/>
      <c r="AG97" s="57"/>
      <c r="AH97" s="55"/>
      <c r="AI97" s="56"/>
    </row>
    <row r="98" spans="1:35" ht="49.5" customHeight="1" x14ac:dyDescent="0.3">
      <c r="A98" s="130" t="s">
        <v>94</v>
      </c>
      <c r="B98" s="131"/>
      <c r="C98" s="131"/>
      <c r="D98" s="131"/>
      <c r="E98" s="131"/>
      <c r="F98" s="131"/>
      <c r="G98" s="131"/>
      <c r="H98" s="131"/>
      <c r="I98" s="131"/>
      <c r="J98" s="131"/>
      <c r="K98" s="131"/>
      <c r="L98" s="131"/>
      <c r="M98" s="131"/>
      <c r="N98" s="131"/>
      <c r="O98" s="131"/>
      <c r="P98" s="131"/>
      <c r="Q98" s="131"/>
      <c r="R98" s="131"/>
      <c r="S98" s="131"/>
      <c r="T98" s="131"/>
      <c r="U98" s="131"/>
      <c r="V98" s="131"/>
      <c r="W98" s="131"/>
      <c r="X98" s="131"/>
      <c r="Y98" s="131"/>
      <c r="Z98" s="131"/>
      <c r="AA98" s="131"/>
      <c r="AB98" s="131"/>
      <c r="AC98" s="131"/>
      <c r="AD98" s="131"/>
      <c r="AE98" s="131"/>
      <c r="AF98" s="131"/>
      <c r="AG98" s="131"/>
      <c r="AH98" s="131"/>
      <c r="AI98" s="132"/>
    </row>
    <row r="100" spans="1:35" x14ac:dyDescent="0.3">
      <c r="A100" s="1"/>
      <c r="B100" s="60"/>
      <c r="C100" s="60"/>
      <c r="D100" s="19" t="s">
        <v>106</v>
      </c>
      <c r="E100" s="1"/>
      <c r="F100" s="1"/>
      <c r="G100" s="1"/>
      <c r="H100" s="1"/>
    </row>
  </sheetData>
  <sheetProtection algorithmName="SHA-512" hashValue="vx2IJ3VVzFTb4UgEwTb8vl9xEfab/vhY4DYPgbyqYtKeD2nNcOivXcXkGwk2iUcFwBgrwqJzgpXAOJe6Il+Y3A==" saltValue="RM206vkcE5toRt2wSiytpA==" spinCount="100000" sheet="1" formatCells="0" formatColumns="0" formatRows="0" insertColumns="0" insertRows="0" insertHyperlinks="0" deleteColumns="0" deleteRows="0" sort="0" autoFilter="0" pivotTables="0"/>
  <dataConsolidate/>
  <mergeCells count="252">
    <mergeCell ref="K86:K91"/>
    <mergeCell ref="L86:L91"/>
    <mergeCell ref="M86:M91"/>
    <mergeCell ref="N86:N91"/>
    <mergeCell ref="A86:A91"/>
    <mergeCell ref="E45:E49"/>
    <mergeCell ref="F45:F49"/>
    <mergeCell ref="E33:E37"/>
    <mergeCell ref="F33:F37"/>
    <mergeCell ref="E39:E43"/>
    <mergeCell ref="F39:F43"/>
    <mergeCell ref="B86:B91"/>
    <mergeCell ref="C86:C91"/>
    <mergeCell ref="D86:D91"/>
    <mergeCell ref="E86:E91"/>
    <mergeCell ref="F86:F91"/>
    <mergeCell ref="G86:G91"/>
    <mergeCell ref="H86:H91"/>
    <mergeCell ref="I80:I85"/>
    <mergeCell ref="J80:J85"/>
    <mergeCell ref="I86:I91"/>
    <mergeCell ref="J86:J91"/>
    <mergeCell ref="K80:K85"/>
    <mergeCell ref="L80:L85"/>
    <mergeCell ref="A98:AI98"/>
    <mergeCell ref="I92:I97"/>
    <mergeCell ref="J92:J97"/>
    <mergeCell ref="K92:K97"/>
    <mergeCell ref="L92:L97"/>
    <mergeCell ref="M92:M97"/>
    <mergeCell ref="N92:N97"/>
    <mergeCell ref="A92:A97"/>
    <mergeCell ref="B92:B97"/>
    <mergeCell ref="C92:C97"/>
    <mergeCell ref="D92:D97"/>
    <mergeCell ref="E92:E97"/>
    <mergeCell ref="F92:F97"/>
    <mergeCell ref="G92:G97"/>
    <mergeCell ref="H92:H97"/>
    <mergeCell ref="M80:M85"/>
    <mergeCell ref="N80:N85"/>
    <mergeCell ref="A80:A85"/>
    <mergeCell ref="B80:B85"/>
    <mergeCell ref="C80:C85"/>
    <mergeCell ref="D80:D85"/>
    <mergeCell ref="E80:E85"/>
    <mergeCell ref="F80:F85"/>
    <mergeCell ref="G80:G85"/>
    <mergeCell ref="H80:H85"/>
    <mergeCell ref="M68:M73"/>
    <mergeCell ref="N68:N73"/>
    <mergeCell ref="A74:A79"/>
    <mergeCell ref="B74:B79"/>
    <mergeCell ref="C74:C79"/>
    <mergeCell ref="D74:D79"/>
    <mergeCell ref="E74:E79"/>
    <mergeCell ref="F74:F79"/>
    <mergeCell ref="G74:G79"/>
    <mergeCell ref="H74:H79"/>
    <mergeCell ref="I74:I79"/>
    <mergeCell ref="J74:J79"/>
    <mergeCell ref="K74:K79"/>
    <mergeCell ref="L74:L79"/>
    <mergeCell ref="M74:M79"/>
    <mergeCell ref="N74:N79"/>
    <mergeCell ref="D68:D73"/>
    <mergeCell ref="E68:E73"/>
    <mergeCell ref="F68:F73"/>
    <mergeCell ref="G68:G73"/>
    <mergeCell ref="H68:H73"/>
    <mergeCell ref="I68:I73"/>
    <mergeCell ref="J68:J73"/>
    <mergeCell ref="K68:K73"/>
    <mergeCell ref="C32:C37"/>
    <mergeCell ref="C38:C43"/>
    <mergeCell ref="A68:A73"/>
    <mergeCell ref="B68:B73"/>
    <mergeCell ref="C68:C73"/>
    <mergeCell ref="A50:A55"/>
    <mergeCell ref="A9:A14"/>
    <mergeCell ref="A56:A61"/>
    <mergeCell ref="B32:B37"/>
    <mergeCell ref="B38:B43"/>
    <mergeCell ref="A62:A67"/>
    <mergeCell ref="A44:A49"/>
    <mergeCell ref="B44:B49"/>
    <mergeCell ref="B50:B55"/>
    <mergeCell ref="C44:C49"/>
    <mergeCell ref="C50:C55"/>
    <mergeCell ref="A15:A20"/>
    <mergeCell ref="A32:A37"/>
    <mergeCell ref="A27:A31"/>
    <mergeCell ref="B21:B26"/>
    <mergeCell ref="B62:B67"/>
    <mergeCell ref="C56:C61"/>
    <mergeCell ref="C62:C67"/>
    <mergeCell ref="A38:A43"/>
    <mergeCell ref="G32:G37"/>
    <mergeCell ref="L68:L73"/>
    <mergeCell ref="D50:D55"/>
    <mergeCell ref="E50:E55"/>
    <mergeCell ref="F50:F55"/>
    <mergeCell ref="D44:D49"/>
    <mergeCell ref="G44:G49"/>
    <mergeCell ref="G50:G55"/>
    <mergeCell ref="D62:D67"/>
    <mergeCell ref="E62:E67"/>
    <mergeCell ref="F62:F67"/>
    <mergeCell ref="I62:I67"/>
    <mergeCell ref="J62:J67"/>
    <mergeCell ref="K62:K67"/>
    <mergeCell ref="L62:L67"/>
    <mergeCell ref="I56:I61"/>
    <mergeCell ref="H56:H61"/>
    <mergeCell ref="G56:G61"/>
    <mergeCell ref="G62:G67"/>
    <mergeCell ref="D56:D61"/>
    <mergeCell ref="E56:E61"/>
    <mergeCell ref="F56:F61"/>
    <mergeCell ref="J50:J55"/>
    <mergeCell ref="K50:K55"/>
    <mergeCell ref="AD7:AD8"/>
    <mergeCell ref="AI7:AI8"/>
    <mergeCell ref="AH7:AH8"/>
    <mergeCell ref="AG7:AG8"/>
    <mergeCell ref="AF7:AF8"/>
    <mergeCell ref="AE7:AE8"/>
    <mergeCell ref="D15:D20"/>
    <mergeCell ref="H15:H20"/>
    <mergeCell ref="J15:J20"/>
    <mergeCell ref="K15:K20"/>
    <mergeCell ref="L15:L20"/>
    <mergeCell ref="E16:E20"/>
    <mergeCell ref="F16:F20"/>
    <mergeCell ref="D7:D8"/>
    <mergeCell ref="N7:N8"/>
    <mergeCell ref="M7:M8"/>
    <mergeCell ref="Q7:Q8"/>
    <mergeCell ref="R7:V7"/>
    <mergeCell ref="G7:G8"/>
    <mergeCell ref="J9:J14"/>
    <mergeCell ref="K9:K14"/>
    <mergeCell ref="D9:D14"/>
    <mergeCell ref="E9:E14"/>
    <mergeCell ref="F9:F14"/>
    <mergeCell ref="A1:F3"/>
    <mergeCell ref="G1:AI1"/>
    <mergeCell ref="G2:AI2"/>
    <mergeCell ref="G3:AI3"/>
    <mergeCell ref="B7:B8"/>
    <mergeCell ref="C7:C8"/>
    <mergeCell ref="B9:B14"/>
    <mergeCell ref="B15:B20"/>
    <mergeCell ref="G15:G20"/>
    <mergeCell ref="A4:AI5"/>
    <mergeCell ref="A6:J6"/>
    <mergeCell ref="K6:N6"/>
    <mergeCell ref="O6:V6"/>
    <mergeCell ref="W6:AC6"/>
    <mergeCell ref="AD6:AI6"/>
    <mergeCell ref="N15:N20"/>
    <mergeCell ref="A7:A8"/>
    <mergeCell ref="H7:H8"/>
    <mergeCell ref="I7:I8"/>
    <mergeCell ref="F7:F8"/>
    <mergeCell ref="E7:E8"/>
    <mergeCell ref="J7:J8"/>
    <mergeCell ref="K7:K8"/>
    <mergeCell ref="L7:L8"/>
    <mergeCell ref="L50:L55"/>
    <mergeCell ref="M50:M55"/>
    <mergeCell ref="H44:H49"/>
    <mergeCell ref="J44:J49"/>
    <mergeCell ref="K44:K49"/>
    <mergeCell ref="L44:L49"/>
    <mergeCell ref="B56:B61"/>
    <mergeCell ref="I50:I55"/>
    <mergeCell ref="I44:I49"/>
    <mergeCell ref="H62:H67"/>
    <mergeCell ref="L21:L26"/>
    <mergeCell ref="H21:H26"/>
    <mergeCell ref="N21:N26"/>
    <mergeCell ref="N27:N31"/>
    <mergeCell ref="M21:M26"/>
    <mergeCell ref="D32:D37"/>
    <mergeCell ref="J56:J61"/>
    <mergeCell ref="K56:K61"/>
    <mergeCell ref="L56:L61"/>
    <mergeCell ref="G38:G43"/>
    <mergeCell ref="N56:N61"/>
    <mergeCell ref="M62:M67"/>
    <mergeCell ref="N62:N67"/>
    <mergeCell ref="M56:M61"/>
    <mergeCell ref="N44:N49"/>
    <mergeCell ref="N50:N55"/>
    <mergeCell ref="N32:N37"/>
    <mergeCell ref="N38:N43"/>
    <mergeCell ref="M44:M49"/>
    <mergeCell ref="M38:M43"/>
    <mergeCell ref="H50:H55"/>
    <mergeCell ref="D38:D43"/>
    <mergeCell ref="I38:I43"/>
    <mergeCell ref="H38:H43"/>
    <mergeCell ref="I32:I37"/>
    <mergeCell ref="H32:H37"/>
    <mergeCell ref="M27:M31"/>
    <mergeCell ref="J32:J37"/>
    <mergeCell ref="K32:K37"/>
    <mergeCell ref="L32:L37"/>
    <mergeCell ref="M32:M37"/>
    <mergeCell ref="J38:J43"/>
    <mergeCell ref="K38:K43"/>
    <mergeCell ref="L38:L43"/>
    <mergeCell ref="D27:D31"/>
    <mergeCell ref="E27:E31"/>
    <mergeCell ref="F27:F31"/>
    <mergeCell ref="I27:I31"/>
    <mergeCell ref="H27:H31"/>
    <mergeCell ref="J27:J31"/>
    <mergeCell ref="K27:K31"/>
    <mergeCell ref="L27:L31"/>
    <mergeCell ref="B27:B31"/>
    <mergeCell ref="C27:C31"/>
    <mergeCell ref="G27:G31"/>
    <mergeCell ref="AC7:AC8"/>
    <mergeCell ref="O7:O8"/>
    <mergeCell ref="AB7:AB8"/>
    <mergeCell ref="AA7:AA8"/>
    <mergeCell ref="W7:W8"/>
    <mergeCell ref="P7:P8"/>
    <mergeCell ref="Z7:Z8"/>
    <mergeCell ref="X7:X8"/>
    <mergeCell ref="Y7:Y8"/>
    <mergeCell ref="I9:I14"/>
    <mergeCell ref="N9:N14"/>
    <mergeCell ref="L9:L14"/>
    <mergeCell ref="M9:M14"/>
    <mergeCell ref="G9:G14"/>
    <mergeCell ref="H9:H14"/>
    <mergeCell ref="A21:A26"/>
    <mergeCell ref="D21:D26"/>
    <mergeCell ref="I21:I26"/>
    <mergeCell ref="J21:J26"/>
    <mergeCell ref="K21:K26"/>
    <mergeCell ref="M15:M20"/>
    <mergeCell ref="I15:I20"/>
    <mergeCell ref="C9:C14"/>
    <mergeCell ref="C15:C20"/>
    <mergeCell ref="C21:C26"/>
    <mergeCell ref="G22:G26"/>
    <mergeCell ref="E23:E26"/>
    <mergeCell ref="F23:F26"/>
  </mergeCells>
  <conditionalFormatting sqref="K9 K15 X27:X31">
    <cfRule type="cellIs" dxfId="284" priority="488" operator="equal">
      <formula>"Muy Alta"</formula>
    </cfRule>
    <cfRule type="cellIs" dxfId="283" priority="489" operator="equal">
      <formula>"Alta"</formula>
    </cfRule>
    <cfRule type="cellIs" dxfId="282" priority="490" operator="equal">
      <formula>"Media"</formula>
    </cfRule>
    <cfRule type="cellIs" dxfId="281" priority="491" operator="equal">
      <formula>"Baja"</formula>
    </cfRule>
    <cfRule type="cellIs" dxfId="280" priority="492" operator="equal">
      <formula>"Muy Baja"</formula>
    </cfRule>
  </conditionalFormatting>
  <conditionalFormatting sqref="N9 AB27:AB31">
    <cfRule type="cellIs" dxfId="279" priority="479" operator="equal">
      <formula>"Extremo"</formula>
    </cfRule>
    <cfRule type="cellIs" dxfId="278" priority="480" operator="equal">
      <formula>"Alto"</formula>
    </cfRule>
    <cfRule type="cellIs" dxfId="277" priority="481" operator="equal">
      <formula>"Moderado"</formula>
    </cfRule>
    <cfRule type="cellIs" dxfId="276" priority="482" operator="equal">
      <formula>"Bajo"</formula>
    </cfRule>
  </conditionalFormatting>
  <conditionalFormatting sqref="X9:X14">
    <cfRule type="cellIs" dxfId="275" priority="474" operator="equal">
      <formula>"Muy Alta"</formula>
    </cfRule>
    <cfRule type="cellIs" dxfId="274" priority="475" operator="equal">
      <formula>"Alta"</formula>
    </cfRule>
    <cfRule type="cellIs" dxfId="273" priority="476" operator="equal">
      <formula>"Media"</formula>
    </cfRule>
    <cfRule type="cellIs" dxfId="272" priority="477" operator="equal">
      <formula>"Baja"</formula>
    </cfRule>
    <cfRule type="cellIs" dxfId="271" priority="478" operator="equal">
      <formula>"Muy Baja"</formula>
    </cfRule>
  </conditionalFormatting>
  <conditionalFormatting sqref="Z9:Z14 Z27:Z31">
    <cfRule type="cellIs" dxfId="270" priority="469" operator="equal">
      <formula>"Catastrófico"</formula>
    </cfRule>
    <cfRule type="cellIs" dxfId="269" priority="470" operator="equal">
      <formula>"Mayor"</formula>
    </cfRule>
    <cfRule type="cellIs" dxfId="268" priority="471" operator="equal">
      <formula>"Moderado"</formula>
    </cfRule>
    <cfRule type="cellIs" dxfId="267" priority="472" operator="equal">
      <formula>"Menor"</formula>
    </cfRule>
    <cfRule type="cellIs" dxfId="266" priority="473" operator="equal">
      <formula>"Leve"</formula>
    </cfRule>
  </conditionalFormatting>
  <conditionalFormatting sqref="AB9:AB14">
    <cfRule type="cellIs" dxfId="265" priority="465" operator="equal">
      <formula>"Extremo"</formula>
    </cfRule>
    <cfRule type="cellIs" dxfId="264" priority="466" operator="equal">
      <formula>"Alto"</formula>
    </cfRule>
    <cfRule type="cellIs" dxfId="263" priority="467" operator="equal">
      <formula>"Moderado"</formula>
    </cfRule>
    <cfRule type="cellIs" dxfId="262" priority="468" operator="equal">
      <formula>"Bajo"</formula>
    </cfRule>
  </conditionalFormatting>
  <conditionalFormatting sqref="K56">
    <cfRule type="cellIs" dxfId="261" priority="222" operator="equal">
      <formula>"Muy Alta"</formula>
    </cfRule>
    <cfRule type="cellIs" dxfId="260" priority="223" operator="equal">
      <formula>"Alta"</formula>
    </cfRule>
    <cfRule type="cellIs" dxfId="259" priority="224" operator="equal">
      <formula>"Media"</formula>
    </cfRule>
    <cfRule type="cellIs" dxfId="258" priority="225" operator="equal">
      <formula>"Baja"</formula>
    </cfRule>
    <cfRule type="cellIs" dxfId="257" priority="226" operator="equal">
      <formula>"Muy Baja"</formula>
    </cfRule>
  </conditionalFormatting>
  <conditionalFormatting sqref="X15:X20">
    <cfRule type="cellIs" dxfId="256" priority="404" operator="equal">
      <formula>"Muy Alta"</formula>
    </cfRule>
    <cfRule type="cellIs" dxfId="255" priority="405" operator="equal">
      <formula>"Alta"</formula>
    </cfRule>
    <cfRule type="cellIs" dxfId="254" priority="406" operator="equal">
      <formula>"Media"</formula>
    </cfRule>
    <cfRule type="cellIs" dxfId="253" priority="407" operator="equal">
      <formula>"Baja"</formula>
    </cfRule>
    <cfRule type="cellIs" dxfId="252" priority="408" operator="equal">
      <formula>"Muy Baja"</formula>
    </cfRule>
  </conditionalFormatting>
  <conditionalFormatting sqref="Z15:Z20">
    <cfRule type="cellIs" dxfId="251" priority="399" operator="equal">
      <formula>"Catastrófico"</formula>
    </cfRule>
    <cfRule type="cellIs" dxfId="250" priority="400" operator="equal">
      <formula>"Mayor"</formula>
    </cfRule>
    <cfRule type="cellIs" dxfId="249" priority="401" operator="equal">
      <formula>"Moderado"</formula>
    </cfRule>
    <cfRule type="cellIs" dxfId="248" priority="402" operator="equal">
      <formula>"Menor"</formula>
    </cfRule>
    <cfRule type="cellIs" dxfId="247" priority="403" operator="equal">
      <formula>"Leve"</formula>
    </cfRule>
  </conditionalFormatting>
  <conditionalFormatting sqref="AB16:AB20">
    <cfRule type="cellIs" dxfId="246" priority="395" operator="equal">
      <formula>"Extremo"</formula>
    </cfRule>
    <cfRule type="cellIs" dxfId="245" priority="396" operator="equal">
      <formula>"Alto"</formula>
    </cfRule>
    <cfRule type="cellIs" dxfId="244" priority="397" operator="equal">
      <formula>"Moderado"</formula>
    </cfRule>
    <cfRule type="cellIs" dxfId="243" priority="398" operator="equal">
      <formula>"Bajo"</formula>
    </cfRule>
  </conditionalFormatting>
  <conditionalFormatting sqref="K21">
    <cfRule type="cellIs" dxfId="242" priority="390" operator="equal">
      <formula>"Muy Alta"</formula>
    </cfRule>
    <cfRule type="cellIs" dxfId="241" priority="391" operator="equal">
      <formula>"Alta"</formula>
    </cfRule>
    <cfRule type="cellIs" dxfId="240" priority="392" operator="equal">
      <formula>"Media"</formula>
    </cfRule>
    <cfRule type="cellIs" dxfId="239" priority="393" operator="equal">
      <formula>"Baja"</formula>
    </cfRule>
    <cfRule type="cellIs" dxfId="238" priority="394" operator="equal">
      <formula>"Muy Baja"</formula>
    </cfRule>
  </conditionalFormatting>
  <conditionalFormatting sqref="X21:X26">
    <cfRule type="cellIs" dxfId="237" priority="376" operator="equal">
      <formula>"Muy Alta"</formula>
    </cfRule>
    <cfRule type="cellIs" dxfId="236" priority="377" operator="equal">
      <formula>"Alta"</formula>
    </cfRule>
    <cfRule type="cellIs" dxfId="235" priority="378" operator="equal">
      <formula>"Media"</formula>
    </cfRule>
    <cfRule type="cellIs" dxfId="234" priority="379" operator="equal">
      <formula>"Baja"</formula>
    </cfRule>
    <cfRule type="cellIs" dxfId="233" priority="380" operator="equal">
      <formula>"Muy Baja"</formula>
    </cfRule>
  </conditionalFormatting>
  <conditionalFormatting sqref="Z21:Z26">
    <cfRule type="cellIs" dxfId="232" priority="371" operator="equal">
      <formula>"Catastrófico"</formula>
    </cfRule>
    <cfRule type="cellIs" dxfId="231" priority="372" operator="equal">
      <formula>"Mayor"</formula>
    </cfRule>
    <cfRule type="cellIs" dxfId="230" priority="373" operator="equal">
      <formula>"Moderado"</formula>
    </cfRule>
    <cfRule type="cellIs" dxfId="229" priority="374" operator="equal">
      <formula>"Menor"</formula>
    </cfRule>
    <cfRule type="cellIs" dxfId="228" priority="375" operator="equal">
      <formula>"Leve"</formula>
    </cfRule>
  </conditionalFormatting>
  <conditionalFormatting sqref="AB21:AB26">
    <cfRule type="cellIs" dxfId="227" priority="367" operator="equal">
      <formula>"Extremo"</formula>
    </cfRule>
    <cfRule type="cellIs" dxfId="226" priority="368" operator="equal">
      <formula>"Alto"</formula>
    </cfRule>
    <cfRule type="cellIs" dxfId="225" priority="369" operator="equal">
      <formula>"Moderado"</formula>
    </cfRule>
    <cfRule type="cellIs" dxfId="224" priority="370" operator="equal">
      <formula>"Bajo"</formula>
    </cfRule>
  </conditionalFormatting>
  <conditionalFormatting sqref="K32">
    <cfRule type="cellIs" dxfId="223" priority="334" operator="equal">
      <formula>"Muy Alta"</formula>
    </cfRule>
    <cfRule type="cellIs" dxfId="222" priority="335" operator="equal">
      <formula>"Alta"</formula>
    </cfRule>
    <cfRule type="cellIs" dxfId="221" priority="336" operator="equal">
      <formula>"Media"</formula>
    </cfRule>
    <cfRule type="cellIs" dxfId="220" priority="337" operator="equal">
      <formula>"Baja"</formula>
    </cfRule>
    <cfRule type="cellIs" dxfId="219" priority="338" operator="equal">
      <formula>"Muy Baja"</formula>
    </cfRule>
  </conditionalFormatting>
  <conditionalFormatting sqref="X32:X37">
    <cfRule type="cellIs" dxfId="218" priority="320" operator="equal">
      <formula>"Muy Alta"</formula>
    </cfRule>
    <cfRule type="cellIs" dxfId="217" priority="321" operator="equal">
      <formula>"Alta"</formula>
    </cfRule>
    <cfRule type="cellIs" dxfId="216" priority="322" operator="equal">
      <formula>"Media"</formula>
    </cfRule>
    <cfRule type="cellIs" dxfId="215" priority="323" operator="equal">
      <formula>"Baja"</formula>
    </cfRule>
    <cfRule type="cellIs" dxfId="214" priority="324" operator="equal">
      <formula>"Muy Baja"</formula>
    </cfRule>
  </conditionalFormatting>
  <conditionalFormatting sqref="Z32:Z37">
    <cfRule type="cellIs" dxfId="213" priority="315" operator="equal">
      <formula>"Catastrófico"</formula>
    </cfRule>
    <cfRule type="cellIs" dxfId="212" priority="316" operator="equal">
      <formula>"Mayor"</formula>
    </cfRule>
    <cfRule type="cellIs" dxfId="211" priority="317" operator="equal">
      <formula>"Moderado"</formula>
    </cfRule>
    <cfRule type="cellIs" dxfId="210" priority="318" operator="equal">
      <formula>"Menor"</formula>
    </cfRule>
    <cfRule type="cellIs" dxfId="209" priority="319" operator="equal">
      <formula>"Leve"</formula>
    </cfRule>
  </conditionalFormatting>
  <conditionalFormatting sqref="AB32:AB37">
    <cfRule type="cellIs" dxfId="208" priority="311" operator="equal">
      <formula>"Extremo"</formula>
    </cfRule>
    <cfRule type="cellIs" dxfId="207" priority="312" operator="equal">
      <formula>"Alto"</formula>
    </cfRule>
    <cfRule type="cellIs" dxfId="206" priority="313" operator="equal">
      <formula>"Moderado"</formula>
    </cfRule>
    <cfRule type="cellIs" dxfId="205" priority="314" operator="equal">
      <formula>"Bajo"</formula>
    </cfRule>
  </conditionalFormatting>
  <conditionalFormatting sqref="K38">
    <cfRule type="cellIs" dxfId="204" priority="306" operator="equal">
      <formula>"Muy Alta"</formula>
    </cfRule>
    <cfRule type="cellIs" dxfId="203" priority="307" operator="equal">
      <formula>"Alta"</formula>
    </cfRule>
    <cfRule type="cellIs" dxfId="202" priority="308" operator="equal">
      <formula>"Media"</formula>
    </cfRule>
    <cfRule type="cellIs" dxfId="201" priority="309" operator="equal">
      <formula>"Baja"</formula>
    </cfRule>
    <cfRule type="cellIs" dxfId="200" priority="310" operator="equal">
      <formula>"Muy Baja"</formula>
    </cfRule>
  </conditionalFormatting>
  <conditionalFormatting sqref="X38:X43">
    <cfRule type="cellIs" dxfId="199" priority="292" operator="equal">
      <formula>"Muy Alta"</formula>
    </cfRule>
    <cfRule type="cellIs" dxfId="198" priority="293" operator="equal">
      <formula>"Alta"</formula>
    </cfRule>
    <cfRule type="cellIs" dxfId="197" priority="294" operator="equal">
      <formula>"Media"</formula>
    </cfRule>
    <cfRule type="cellIs" dxfId="196" priority="295" operator="equal">
      <formula>"Baja"</formula>
    </cfRule>
    <cfRule type="cellIs" dxfId="195" priority="296" operator="equal">
      <formula>"Muy Baja"</formula>
    </cfRule>
  </conditionalFormatting>
  <conditionalFormatting sqref="Z38:Z43">
    <cfRule type="cellIs" dxfId="194" priority="287" operator="equal">
      <formula>"Catastrófico"</formula>
    </cfRule>
    <cfRule type="cellIs" dxfId="193" priority="288" operator="equal">
      <formula>"Mayor"</formula>
    </cfRule>
    <cfRule type="cellIs" dxfId="192" priority="289" operator="equal">
      <formula>"Moderado"</formula>
    </cfRule>
    <cfRule type="cellIs" dxfId="191" priority="290" operator="equal">
      <formula>"Menor"</formula>
    </cfRule>
    <cfRule type="cellIs" dxfId="190" priority="291" operator="equal">
      <formula>"Leve"</formula>
    </cfRule>
  </conditionalFormatting>
  <conditionalFormatting sqref="AB38:AB43">
    <cfRule type="cellIs" dxfId="189" priority="283" operator="equal">
      <formula>"Extremo"</formula>
    </cfRule>
    <cfRule type="cellIs" dxfId="188" priority="284" operator="equal">
      <formula>"Alto"</formula>
    </cfRule>
    <cfRule type="cellIs" dxfId="187" priority="285" operator="equal">
      <formula>"Moderado"</formula>
    </cfRule>
    <cfRule type="cellIs" dxfId="186" priority="286" operator="equal">
      <formula>"Bajo"</formula>
    </cfRule>
  </conditionalFormatting>
  <conditionalFormatting sqref="K44">
    <cfRule type="cellIs" dxfId="185" priority="278" operator="equal">
      <formula>"Muy Alta"</formula>
    </cfRule>
    <cfRule type="cellIs" dxfId="184" priority="279" operator="equal">
      <formula>"Alta"</formula>
    </cfRule>
    <cfRule type="cellIs" dxfId="183" priority="280" operator="equal">
      <formula>"Media"</formula>
    </cfRule>
    <cfRule type="cellIs" dxfId="182" priority="281" operator="equal">
      <formula>"Baja"</formula>
    </cfRule>
    <cfRule type="cellIs" dxfId="181" priority="282" operator="equal">
      <formula>"Muy Baja"</formula>
    </cfRule>
  </conditionalFormatting>
  <conditionalFormatting sqref="X44:X49">
    <cfRule type="cellIs" dxfId="180" priority="264" operator="equal">
      <formula>"Muy Alta"</formula>
    </cfRule>
    <cfRule type="cellIs" dxfId="179" priority="265" operator="equal">
      <formula>"Alta"</formula>
    </cfRule>
    <cfRule type="cellIs" dxfId="178" priority="266" operator="equal">
      <formula>"Media"</formula>
    </cfRule>
    <cfRule type="cellIs" dxfId="177" priority="267" operator="equal">
      <formula>"Baja"</formula>
    </cfRule>
    <cfRule type="cellIs" dxfId="176" priority="268" operator="equal">
      <formula>"Muy Baja"</formula>
    </cfRule>
  </conditionalFormatting>
  <conditionalFormatting sqref="Z44:Z49">
    <cfRule type="cellIs" dxfId="175" priority="259" operator="equal">
      <formula>"Catastrófico"</formula>
    </cfRule>
    <cfRule type="cellIs" dxfId="174" priority="260" operator="equal">
      <formula>"Mayor"</formula>
    </cfRule>
    <cfRule type="cellIs" dxfId="173" priority="261" operator="equal">
      <formula>"Moderado"</formula>
    </cfRule>
    <cfRule type="cellIs" dxfId="172" priority="262" operator="equal">
      <formula>"Menor"</formula>
    </cfRule>
    <cfRule type="cellIs" dxfId="171" priority="263" operator="equal">
      <formula>"Leve"</formula>
    </cfRule>
  </conditionalFormatting>
  <conditionalFormatting sqref="AB44:AB49">
    <cfRule type="cellIs" dxfId="170" priority="255" operator="equal">
      <formula>"Extremo"</formula>
    </cfRule>
    <cfRule type="cellIs" dxfId="169" priority="256" operator="equal">
      <formula>"Alto"</formula>
    </cfRule>
    <cfRule type="cellIs" dxfId="168" priority="257" operator="equal">
      <formula>"Moderado"</formula>
    </cfRule>
    <cfRule type="cellIs" dxfId="167" priority="258" operator="equal">
      <formula>"Bajo"</formula>
    </cfRule>
  </conditionalFormatting>
  <conditionalFormatting sqref="K50">
    <cfRule type="cellIs" dxfId="166" priority="250" operator="equal">
      <formula>"Muy Alta"</formula>
    </cfRule>
    <cfRule type="cellIs" dxfId="165" priority="251" operator="equal">
      <formula>"Alta"</formula>
    </cfRule>
    <cfRule type="cellIs" dxfId="164" priority="252" operator="equal">
      <formula>"Media"</formula>
    </cfRule>
    <cfRule type="cellIs" dxfId="163" priority="253" operator="equal">
      <formula>"Baja"</formula>
    </cfRule>
    <cfRule type="cellIs" dxfId="162" priority="254" operator="equal">
      <formula>"Muy Baja"</formula>
    </cfRule>
  </conditionalFormatting>
  <conditionalFormatting sqref="X50:X55">
    <cfRule type="cellIs" dxfId="161" priority="236" operator="equal">
      <formula>"Muy Alta"</formula>
    </cfRule>
    <cfRule type="cellIs" dxfId="160" priority="237" operator="equal">
      <formula>"Alta"</formula>
    </cfRule>
    <cfRule type="cellIs" dxfId="159" priority="238" operator="equal">
      <formula>"Media"</formula>
    </cfRule>
    <cfRule type="cellIs" dxfId="158" priority="239" operator="equal">
      <formula>"Baja"</formula>
    </cfRule>
    <cfRule type="cellIs" dxfId="157" priority="240" operator="equal">
      <formula>"Muy Baja"</formula>
    </cfRule>
  </conditionalFormatting>
  <conditionalFormatting sqref="Z50:Z55">
    <cfRule type="cellIs" dxfId="156" priority="231" operator="equal">
      <formula>"Catastrófico"</formula>
    </cfRule>
    <cfRule type="cellIs" dxfId="155" priority="232" operator="equal">
      <formula>"Mayor"</formula>
    </cfRule>
    <cfRule type="cellIs" dxfId="154" priority="233" operator="equal">
      <formula>"Moderado"</formula>
    </cfRule>
    <cfRule type="cellIs" dxfId="153" priority="234" operator="equal">
      <formula>"Menor"</formula>
    </cfRule>
    <cfRule type="cellIs" dxfId="152" priority="235" operator="equal">
      <formula>"Leve"</formula>
    </cfRule>
  </conditionalFormatting>
  <conditionalFormatting sqref="AB50:AB55">
    <cfRule type="cellIs" dxfId="151" priority="227" operator="equal">
      <formula>"Extremo"</formula>
    </cfRule>
    <cfRule type="cellIs" dxfId="150" priority="228" operator="equal">
      <formula>"Alto"</formula>
    </cfRule>
    <cfRule type="cellIs" dxfId="149" priority="229" operator="equal">
      <formula>"Moderado"</formula>
    </cfRule>
    <cfRule type="cellIs" dxfId="148" priority="230" operator="equal">
      <formula>"Bajo"</formula>
    </cfRule>
  </conditionalFormatting>
  <conditionalFormatting sqref="X56:X61">
    <cfRule type="cellIs" dxfId="147" priority="208" operator="equal">
      <formula>"Muy Alta"</formula>
    </cfRule>
    <cfRule type="cellIs" dxfId="146" priority="209" operator="equal">
      <formula>"Alta"</formula>
    </cfRule>
    <cfRule type="cellIs" dxfId="145" priority="210" operator="equal">
      <formula>"Media"</formula>
    </cfRule>
    <cfRule type="cellIs" dxfId="144" priority="211" operator="equal">
      <formula>"Baja"</formula>
    </cfRule>
    <cfRule type="cellIs" dxfId="143" priority="212" operator="equal">
      <formula>"Muy Baja"</formula>
    </cfRule>
  </conditionalFormatting>
  <conditionalFormatting sqref="Z56:Z61">
    <cfRule type="cellIs" dxfId="142" priority="203" operator="equal">
      <formula>"Catastrófico"</formula>
    </cfRule>
    <cfRule type="cellIs" dxfId="141" priority="204" operator="equal">
      <formula>"Mayor"</formula>
    </cfRule>
    <cfRule type="cellIs" dxfId="140" priority="205" operator="equal">
      <formula>"Moderado"</formula>
    </cfRule>
    <cfRule type="cellIs" dxfId="139" priority="206" operator="equal">
      <formula>"Menor"</formula>
    </cfRule>
    <cfRule type="cellIs" dxfId="138" priority="207" operator="equal">
      <formula>"Leve"</formula>
    </cfRule>
  </conditionalFormatting>
  <conditionalFormatting sqref="AB56:AB61">
    <cfRule type="cellIs" dxfId="137" priority="199" operator="equal">
      <formula>"Extremo"</formula>
    </cfRule>
    <cfRule type="cellIs" dxfId="136" priority="200" operator="equal">
      <formula>"Alto"</formula>
    </cfRule>
    <cfRule type="cellIs" dxfId="135" priority="201" operator="equal">
      <formula>"Moderado"</formula>
    </cfRule>
    <cfRule type="cellIs" dxfId="134" priority="202" operator="equal">
      <formula>"Bajo"</formula>
    </cfRule>
  </conditionalFormatting>
  <conditionalFormatting sqref="K62">
    <cfRule type="cellIs" dxfId="133" priority="194" operator="equal">
      <formula>"Muy Alta"</formula>
    </cfRule>
    <cfRule type="cellIs" dxfId="132" priority="195" operator="equal">
      <formula>"Alta"</formula>
    </cfRule>
    <cfRule type="cellIs" dxfId="131" priority="196" operator="equal">
      <formula>"Media"</formula>
    </cfRule>
    <cfRule type="cellIs" dxfId="130" priority="197" operator="equal">
      <formula>"Baja"</formula>
    </cfRule>
    <cfRule type="cellIs" dxfId="129" priority="198" operator="equal">
      <formula>"Muy Baja"</formula>
    </cfRule>
  </conditionalFormatting>
  <conditionalFormatting sqref="X62:X67">
    <cfRule type="cellIs" dxfId="128" priority="180" operator="equal">
      <formula>"Muy Alta"</formula>
    </cfRule>
    <cfRule type="cellIs" dxfId="127" priority="181" operator="equal">
      <formula>"Alta"</formula>
    </cfRule>
    <cfRule type="cellIs" dxfId="126" priority="182" operator="equal">
      <formula>"Media"</formula>
    </cfRule>
    <cfRule type="cellIs" dxfId="125" priority="183" operator="equal">
      <formula>"Baja"</formula>
    </cfRule>
    <cfRule type="cellIs" dxfId="124" priority="184" operator="equal">
      <formula>"Muy Baja"</formula>
    </cfRule>
  </conditionalFormatting>
  <conditionalFormatting sqref="Z62:Z67">
    <cfRule type="cellIs" dxfId="123" priority="175" operator="equal">
      <formula>"Catastrófico"</formula>
    </cfRule>
    <cfRule type="cellIs" dxfId="122" priority="176" operator="equal">
      <formula>"Mayor"</formula>
    </cfRule>
    <cfRule type="cellIs" dxfId="121" priority="177" operator="equal">
      <formula>"Moderado"</formula>
    </cfRule>
    <cfRule type="cellIs" dxfId="120" priority="178" operator="equal">
      <formula>"Menor"</formula>
    </cfRule>
    <cfRule type="cellIs" dxfId="119" priority="179" operator="equal">
      <formula>"Leve"</formula>
    </cfRule>
  </conditionalFormatting>
  <conditionalFormatting sqref="AB62:AB67">
    <cfRule type="cellIs" dxfId="118" priority="171" operator="equal">
      <formula>"Extremo"</formula>
    </cfRule>
    <cfRule type="cellIs" dxfId="117" priority="172" operator="equal">
      <formula>"Alto"</formula>
    </cfRule>
    <cfRule type="cellIs" dxfId="116" priority="173" operator="equal">
      <formula>"Moderado"</formula>
    </cfRule>
    <cfRule type="cellIs" dxfId="115" priority="174" operator="equal">
      <formula>"Bajo"</formula>
    </cfRule>
  </conditionalFormatting>
  <conditionalFormatting sqref="K68">
    <cfRule type="cellIs" dxfId="114" priority="160" operator="equal">
      <formula>"Muy Alta"</formula>
    </cfRule>
    <cfRule type="cellIs" dxfId="113" priority="161" operator="equal">
      <formula>"Alta"</formula>
    </cfRule>
    <cfRule type="cellIs" dxfId="112" priority="162" operator="equal">
      <formula>"Media"</formula>
    </cfRule>
    <cfRule type="cellIs" dxfId="111" priority="163" operator="equal">
      <formula>"Baja"</formula>
    </cfRule>
    <cfRule type="cellIs" dxfId="110" priority="164" operator="equal">
      <formula>"Muy Baja"</formula>
    </cfRule>
  </conditionalFormatting>
  <conditionalFormatting sqref="X68:X73">
    <cfRule type="cellIs" dxfId="109" priority="151" operator="equal">
      <formula>"Muy Alta"</formula>
    </cfRule>
    <cfRule type="cellIs" dxfId="108" priority="152" operator="equal">
      <formula>"Alta"</formula>
    </cfRule>
    <cfRule type="cellIs" dxfId="107" priority="153" operator="equal">
      <formula>"Media"</formula>
    </cfRule>
    <cfRule type="cellIs" dxfId="106" priority="154" operator="equal">
      <formula>"Baja"</formula>
    </cfRule>
    <cfRule type="cellIs" dxfId="105" priority="155" operator="equal">
      <formula>"Muy Baja"</formula>
    </cfRule>
  </conditionalFormatting>
  <conditionalFormatting sqref="Z68:Z73">
    <cfRule type="cellIs" dxfId="104" priority="146" operator="equal">
      <formula>"Catastrófico"</formula>
    </cfRule>
    <cfRule type="cellIs" dxfId="103" priority="147" operator="equal">
      <formula>"Mayor"</formula>
    </cfRule>
    <cfRule type="cellIs" dxfId="102" priority="148" operator="equal">
      <formula>"Moderado"</formula>
    </cfRule>
    <cfRule type="cellIs" dxfId="101" priority="149" operator="equal">
      <formula>"Menor"</formula>
    </cfRule>
    <cfRule type="cellIs" dxfId="100" priority="150" operator="equal">
      <formula>"Leve"</formula>
    </cfRule>
  </conditionalFormatting>
  <conditionalFormatting sqref="AB68:AB73">
    <cfRule type="cellIs" dxfId="99" priority="142" operator="equal">
      <formula>"Extremo"</formula>
    </cfRule>
    <cfRule type="cellIs" dxfId="98" priority="143" operator="equal">
      <formula>"Alto"</formula>
    </cfRule>
    <cfRule type="cellIs" dxfId="97" priority="144" operator="equal">
      <formula>"Moderado"</formula>
    </cfRule>
    <cfRule type="cellIs" dxfId="96" priority="145" operator="equal">
      <formula>"Bajo"</formula>
    </cfRule>
  </conditionalFormatting>
  <conditionalFormatting sqref="K74">
    <cfRule type="cellIs" dxfId="95" priority="131" operator="equal">
      <formula>"Muy Alta"</formula>
    </cfRule>
    <cfRule type="cellIs" dxfId="94" priority="132" operator="equal">
      <formula>"Alta"</formula>
    </cfRule>
    <cfRule type="cellIs" dxfId="93" priority="133" operator="equal">
      <formula>"Media"</formula>
    </cfRule>
    <cfRule type="cellIs" dxfId="92" priority="134" operator="equal">
      <formula>"Baja"</formula>
    </cfRule>
    <cfRule type="cellIs" dxfId="91" priority="135" operator="equal">
      <formula>"Muy Baja"</formula>
    </cfRule>
  </conditionalFormatting>
  <conditionalFormatting sqref="X74:X79">
    <cfRule type="cellIs" dxfId="90" priority="122" operator="equal">
      <formula>"Muy Alta"</formula>
    </cfRule>
    <cfRule type="cellIs" dxfId="89" priority="123" operator="equal">
      <formula>"Alta"</formula>
    </cfRule>
    <cfRule type="cellIs" dxfId="88" priority="124" operator="equal">
      <formula>"Media"</formula>
    </cfRule>
    <cfRule type="cellIs" dxfId="87" priority="125" operator="equal">
      <formula>"Baja"</formula>
    </cfRule>
    <cfRule type="cellIs" dxfId="86" priority="126" operator="equal">
      <formula>"Muy Baja"</formula>
    </cfRule>
  </conditionalFormatting>
  <conditionalFormatting sqref="Z74:Z79">
    <cfRule type="cellIs" dxfId="85" priority="117" operator="equal">
      <formula>"Catastrófico"</formula>
    </cfRule>
    <cfRule type="cellIs" dxfId="84" priority="118" operator="equal">
      <formula>"Mayor"</formula>
    </cfRule>
    <cfRule type="cellIs" dxfId="83" priority="119" operator="equal">
      <formula>"Moderado"</formula>
    </cfRule>
    <cfRule type="cellIs" dxfId="82" priority="120" operator="equal">
      <formula>"Menor"</formula>
    </cfRule>
    <cfRule type="cellIs" dxfId="81" priority="121" operator="equal">
      <formula>"Leve"</formula>
    </cfRule>
  </conditionalFormatting>
  <conditionalFormatting sqref="AB74:AB79">
    <cfRule type="cellIs" dxfId="80" priority="113" operator="equal">
      <formula>"Extremo"</formula>
    </cfRule>
    <cfRule type="cellIs" dxfId="79" priority="114" operator="equal">
      <formula>"Alto"</formula>
    </cfRule>
    <cfRule type="cellIs" dxfId="78" priority="115" operator="equal">
      <formula>"Moderado"</formula>
    </cfRule>
    <cfRule type="cellIs" dxfId="77" priority="116" operator="equal">
      <formula>"Bajo"</formula>
    </cfRule>
  </conditionalFormatting>
  <conditionalFormatting sqref="K80">
    <cfRule type="cellIs" dxfId="76" priority="102" operator="equal">
      <formula>"Muy Alta"</formula>
    </cfRule>
    <cfRule type="cellIs" dxfId="75" priority="103" operator="equal">
      <formula>"Alta"</formula>
    </cfRule>
    <cfRule type="cellIs" dxfId="74" priority="104" operator="equal">
      <formula>"Media"</formula>
    </cfRule>
    <cfRule type="cellIs" dxfId="73" priority="105" operator="equal">
      <formula>"Baja"</formula>
    </cfRule>
    <cfRule type="cellIs" dxfId="72" priority="106" operator="equal">
      <formula>"Muy Baja"</formula>
    </cfRule>
  </conditionalFormatting>
  <conditionalFormatting sqref="X80:X85">
    <cfRule type="cellIs" dxfId="71" priority="93" operator="equal">
      <formula>"Muy Alta"</formula>
    </cfRule>
    <cfRule type="cellIs" dxfId="70" priority="94" operator="equal">
      <formula>"Alta"</formula>
    </cfRule>
    <cfRule type="cellIs" dxfId="69" priority="95" operator="equal">
      <formula>"Media"</formula>
    </cfRule>
    <cfRule type="cellIs" dxfId="68" priority="96" operator="equal">
      <formula>"Baja"</formula>
    </cfRule>
    <cfRule type="cellIs" dxfId="67" priority="97" operator="equal">
      <formula>"Muy Baja"</formula>
    </cfRule>
  </conditionalFormatting>
  <conditionalFormatting sqref="Z80:Z85">
    <cfRule type="cellIs" dxfId="66" priority="88" operator="equal">
      <formula>"Catastrófico"</formula>
    </cfRule>
    <cfRule type="cellIs" dxfId="65" priority="89" operator="equal">
      <formula>"Mayor"</formula>
    </cfRule>
    <cfRule type="cellIs" dxfId="64" priority="90" operator="equal">
      <formula>"Moderado"</formula>
    </cfRule>
    <cfRule type="cellIs" dxfId="63" priority="91" operator="equal">
      <formula>"Menor"</formula>
    </cfRule>
    <cfRule type="cellIs" dxfId="62" priority="92" operator="equal">
      <formula>"Leve"</formula>
    </cfRule>
  </conditionalFormatting>
  <conditionalFormatting sqref="AB80:AB85">
    <cfRule type="cellIs" dxfId="61" priority="84" operator="equal">
      <formula>"Extremo"</formula>
    </cfRule>
    <cfRule type="cellIs" dxfId="60" priority="85" operator="equal">
      <formula>"Alto"</formula>
    </cfRule>
    <cfRule type="cellIs" dxfId="59" priority="86" operator="equal">
      <formula>"Moderado"</formula>
    </cfRule>
    <cfRule type="cellIs" dxfId="58" priority="87" operator="equal">
      <formula>"Bajo"</formula>
    </cfRule>
  </conditionalFormatting>
  <conditionalFormatting sqref="K86">
    <cfRule type="cellIs" dxfId="57" priority="73" operator="equal">
      <formula>"Muy Alta"</formula>
    </cfRule>
    <cfRule type="cellIs" dxfId="56" priority="74" operator="equal">
      <formula>"Alta"</formula>
    </cfRule>
    <cfRule type="cellIs" dxfId="55" priority="75" operator="equal">
      <formula>"Media"</formula>
    </cfRule>
    <cfRule type="cellIs" dxfId="54" priority="76" operator="equal">
      <formula>"Baja"</formula>
    </cfRule>
    <cfRule type="cellIs" dxfId="53" priority="77" operator="equal">
      <formula>"Muy Baja"</formula>
    </cfRule>
  </conditionalFormatting>
  <conditionalFormatting sqref="X86:X91">
    <cfRule type="cellIs" dxfId="52" priority="64" operator="equal">
      <formula>"Muy Alta"</formula>
    </cfRule>
    <cfRule type="cellIs" dxfId="51" priority="65" operator="equal">
      <formula>"Alta"</formula>
    </cfRule>
    <cfRule type="cellIs" dxfId="50" priority="66" operator="equal">
      <formula>"Media"</formula>
    </cfRule>
    <cfRule type="cellIs" dxfId="49" priority="67" operator="equal">
      <formula>"Baja"</formula>
    </cfRule>
    <cfRule type="cellIs" dxfId="48" priority="68" operator="equal">
      <formula>"Muy Baja"</formula>
    </cfRule>
  </conditionalFormatting>
  <conditionalFormatting sqref="Z86:Z91">
    <cfRule type="cellIs" dxfId="47" priority="59" operator="equal">
      <formula>"Catastrófico"</formula>
    </cfRule>
    <cfRule type="cellIs" dxfId="46" priority="60" operator="equal">
      <formula>"Mayor"</formula>
    </cfRule>
    <cfRule type="cellIs" dxfId="45" priority="61" operator="equal">
      <formula>"Moderado"</formula>
    </cfRule>
    <cfRule type="cellIs" dxfId="44" priority="62" operator="equal">
      <formula>"Menor"</formula>
    </cfRule>
    <cfRule type="cellIs" dxfId="43" priority="63" operator="equal">
      <formula>"Leve"</formula>
    </cfRule>
  </conditionalFormatting>
  <conditionalFormatting sqref="AB86:AB91">
    <cfRule type="cellIs" dxfId="42" priority="55" operator="equal">
      <formula>"Extremo"</formula>
    </cfRule>
    <cfRule type="cellIs" dxfId="41" priority="56" operator="equal">
      <formula>"Alto"</formula>
    </cfRule>
    <cfRule type="cellIs" dxfId="40" priority="57" operator="equal">
      <formula>"Moderado"</formula>
    </cfRule>
    <cfRule type="cellIs" dxfId="39" priority="58" operator="equal">
      <formula>"Bajo"</formula>
    </cfRule>
  </conditionalFormatting>
  <conditionalFormatting sqref="K92">
    <cfRule type="cellIs" dxfId="38" priority="44" operator="equal">
      <formula>"Muy Alta"</formula>
    </cfRule>
    <cfRule type="cellIs" dxfId="37" priority="45" operator="equal">
      <formula>"Alta"</formula>
    </cfRule>
    <cfRule type="cellIs" dxfId="36" priority="46" operator="equal">
      <formula>"Media"</formula>
    </cfRule>
    <cfRule type="cellIs" dxfId="35" priority="47" operator="equal">
      <formula>"Baja"</formula>
    </cfRule>
    <cfRule type="cellIs" dxfId="34" priority="48" operator="equal">
      <formula>"Muy Baja"</formula>
    </cfRule>
  </conditionalFormatting>
  <conditionalFormatting sqref="X92:X97">
    <cfRule type="cellIs" dxfId="33" priority="35" operator="equal">
      <formula>"Muy Alta"</formula>
    </cfRule>
    <cfRule type="cellIs" dxfId="32" priority="36" operator="equal">
      <formula>"Alta"</formula>
    </cfRule>
    <cfRule type="cellIs" dxfId="31" priority="37" operator="equal">
      <formula>"Media"</formula>
    </cfRule>
    <cfRule type="cellIs" dxfId="30" priority="38" operator="equal">
      <formula>"Baja"</formula>
    </cfRule>
    <cfRule type="cellIs" dxfId="29" priority="39" operator="equal">
      <formula>"Muy Baja"</formula>
    </cfRule>
  </conditionalFormatting>
  <conditionalFormatting sqref="Z92:Z97">
    <cfRule type="cellIs" dxfId="28" priority="30" operator="equal">
      <formula>"Catastrófico"</formula>
    </cfRule>
    <cfRule type="cellIs" dxfId="27" priority="31" operator="equal">
      <formula>"Mayor"</formula>
    </cfRule>
    <cfRule type="cellIs" dxfId="26" priority="32" operator="equal">
      <formula>"Moderado"</formula>
    </cfRule>
    <cfRule type="cellIs" dxfId="25" priority="33" operator="equal">
      <formula>"Menor"</formula>
    </cfRule>
    <cfRule type="cellIs" dxfId="24" priority="34" operator="equal">
      <formula>"Leve"</formula>
    </cfRule>
  </conditionalFormatting>
  <conditionalFormatting sqref="AB92:AB97">
    <cfRule type="cellIs" dxfId="23" priority="26" operator="equal">
      <formula>"Extremo"</formula>
    </cfRule>
    <cfRule type="cellIs" dxfId="22" priority="27" operator="equal">
      <formula>"Alto"</formula>
    </cfRule>
    <cfRule type="cellIs" dxfId="21" priority="28" operator="equal">
      <formula>"Moderado"</formula>
    </cfRule>
    <cfRule type="cellIs" dxfId="20" priority="29" operator="equal">
      <formula>"Bajo"</formula>
    </cfRule>
  </conditionalFormatting>
  <conditionalFormatting sqref="AB15">
    <cfRule type="cellIs" dxfId="19" priority="21" operator="equal">
      <formula>"Extremo"</formula>
    </cfRule>
    <cfRule type="cellIs" dxfId="18" priority="22" operator="equal">
      <formula>"Alto"</formula>
    </cfRule>
    <cfRule type="cellIs" dxfId="17" priority="23" operator="equal">
      <formula>"Moderado"</formula>
    </cfRule>
    <cfRule type="cellIs" dxfId="16" priority="24" operator="equal">
      <formula>"Bajo"</formula>
    </cfRule>
  </conditionalFormatting>
  <conditionalFormatting sqref="N15 N21 N32 N38 N44 N50 N56 N62 N68 N74">
    <cfRule type="cellIs" dxfId="15" priority="17" operator="equal">
      <formula>"Extremo"</formula>
    </cfRule>
    <cfRule type="cellIs" dxfId="14" priority="18" operator="equal">
      <formula>"Alto"</formula>
    </cfRule>
    <cfRule type="cellIs" dxfId="13" priority="19" operator="equal">
      <formula>"Moderado"</formula>
    </cfRule>
    <cfRule type="cellIs" dxfId="12" priority="20" operator="equal">
      <formula>"Bajo"</formula>
    </cfRule>
  </conditionalFormatting>
  <conditionalFormatting sqref="N80">
    <cfRule type="cellIs" dxfId="11" priority="13" operator="equal">
      <formula>"Extremo"</formula>
    </cfRule>
    <cfRule type="cellIs" dxfId="10" priority="14" operator="equal">
      <formula>"Alto"</formula>
    </cfRule>
    <cfRule type="cellIs" dxfId="9" priority="15" operator="equal">
      <formula>"Moderado"</formula>
    </cfRule>
    <cfRule type="cellIs" dxfId="8" priority="16" operator="equal">
      <formula>"Bajo"</formula>
    </cfRule>
  </conditionalFormatting>
  <conditionalFormatting sqref="N92">
    <cfRule type="cellIs" dxfId="7" priority="1" operator="equal">
      <formula>"Extremo"</formula>
    </cfRule>
    <cfRule type="cellIs" dxfId="6" priority="2" operator="equal">
      <formula>"Alto"</formula>
    </cfRule>
    <cfRule type="cellIs" dxfId="5" priority="3" operator="equal">
      <formula>"Moderado"</formula>
    </cfRule>
    <cfRule type="cellIs" dxfId="4" priority="4" operator="equal">
      <formula>"Bajo"</formula>
    </cfRule>
  </conditionalFormatting>
  <conditionalFormatting sqref="N86">
    <cfRule type="cellIs" dxfId="3" priority="5" operator="equal">
      <formula>"Extremo"</formula>
    </cfRule>
    <cfRule type="cellIs" dxfId="2" priority="6" operator="equal">
      <formula>"Alto"</formula>
    </cfRule>
    <cfRule type="cellIs" dxfId="1" priority="7" operator="equal">
      <formula>"Moderado"</formula>
    </cfRule>
    <cfRule type="cellIs" dxfId="0" priority="8" operator="equal">
      <formula>"Bajo"</formula>
    </cfRule>
  </conditionalFormatting>
  <dataValidations count="1">
    <dataValidation allowBlank="1" showInputMessage="1" showErrorMessage="1" error="Recuerde que las acciones se generan bajo la medida de mitigar el riesgo" sqref="AF9 AE15 AE21 AD32 AE38 AE44" xr:uid="{00000000-0002-0000-0000-000000000000}"/>
  </dataValidations>
  <pageMargins left="0.7" right="0.7" top="0.75" bottom="0.75" header="0.3" footer="0.3"/>
  <pageSetup orientation="portrait" r:id="rId1"/>
  <ignoredErrors>
    <ignoredError sqref="AA11" formula="1"/>
  </ignoredErrors>
  <drawing r:id="rId2"/>
  <legacyDrawing r:id="rId3"/>
  <extLst>
    <ext xmlns:x14="http://schemas.microsoft.com/office/spreadsheetml/2009/9/main" uri="{CCE6A557-97BC-4b89-ADB6-D9C93CAAB3DF}">
      <x14:dataValidations xmlns:xm="http://schemas.microsoft.com/office/excel/2006/main" count="22">
        <x14:dataValidation type="list" allowBlank="1" showInputMessage="1" showErrorMessage="1" xr:uid="{00000000-0002-0000-0000-000001000000}">
          <x14:formula1>
            <xm:f>'Opciones Tratamiento'!$B$9:$B$10</xm:f>
          </x14:formula1>
          <xm:sqref>AI9:AI10 AI12:AI13 AI15:AI16 AI18:AI19 AI21:AI22 AI24:AI25 AI29:AI30 AI32:AI33 AI35:AI36 AI38:AI39 AI41:AI42 AI44:AI45 AI47:AI48 AI50:AI51 AI53:AI54 AI56:AI57 AI59:AI60 AI62:AI63 AI65:AI66 AI68:AI69 AI71:AI72 AI74:AI75 AI77:AI78 AI80:AI81 AI83:AI84 AI86:AI87 AI89:AI90 AI92:AI93 AI95:AI96 AI27</xm:sqref>
        </x14:dataValidation>
        <x14:dataValidation type="list" allowBlank="1" showInputMessage="1" showErrorMessage="1" xr:uid="{00000000-0002-0000-0000-000002000000}">
          <x14:formula1>
            <xm:f>Hoja2!$B$3:$B$14</xm:f>
          </x14:formula1>
          <xm:sqref>C9 C15 C21 C32 C38 C44 C50 C56 C62 C68 C74 C80 C86 C92</xm:sqref>
        </x14:dataValidation>
        <x14:dataValidation type="custom" allowBlank="1" showInputMessage="1" showErrorMessage="1" error="Recuerde que las acciones se generan bajo la medida de mitigar el riesgo" xr:uid="{00000000-0002-0000-0000-000003000000}">
          <x14:formula1>
            <xm:f>IF(OR(AC10='Opciones Tratamiento'!$B$2,AC10='Opciones Tratamiento'!$B$3,AC10='Opciones Tratamiento'!$B$4),ISBLANK(AC10),ISTEXT(AC10))</xm:f>
          </x14:formula1>
          <xm:sqref>AD45:AD97 AD16:AD20 AD22:AD31 AD33:AD37 AD39:AD43 AD10:AD14</xm:sqref>
        </x14:dataValidation>
        <x14:dataValidation type="custom" allowBlank="1" showInputMessage="1" showErrorMessage="1" error="Recuerde que las acciones se generan bajo la medida de mitigar el riesgo" xr:uid="{00000000-0002-0000-0000-000004000000}">
          <x14:formula1>
            <xm:f>IF(OR(AC10='Opciones Tratamiento'!$B$2,AC10='Opciones Tratamiento'!$B$3,AC10='Opciones Tratamiento'!$B$4),ISBLANK(AC10),ISTEXT(AC10))</xm:f>
          </x14:formula1>
          <xm:sqref>AE10:AE14 AE16:AE20 AE22:AE31 AE33:AE37 AE39:AE43 AE45:AE97</xm:sqref>
        </x14:dataValidation>
        <x14:dataValidation type="custom" allowBlank="1" showInputMessage="1" showErrorMessage="1" error="Recuerde que las acciones se generan bajo la medida de mitigar el riesgo" xr:uid="{00000000-0002-0000-0000-000005000000}">
          <x14:formula1>
            <xm:f>IF(OR(AC10='Opciones Tratamiento'!$B$2,AC10='Opciones Tratamiento'!$B$3,AC10='Opciones Tratamiento'!$B$4),ISBLANK(AC10),ISTEXT(AC10))</xm:f>
          </x14:formula1>
          <xm:sqref>AF22:AF31 AF33:AF37 AF39:AF43 AF45:AF97 AF10:AF20</xm:sqref>
        </x14:dataValidation>
        <x14:dataValidation type="list" allowBlank="1" showInputMessage="1" showErrorMessage="1" xr:uid="{00000000-0002-0000-0000-000006000000}">
          <x14:formula1>
            <xm:f>Hoja2!$G$3:$G$5</xm:f>
          </x14:formula1>
          <xm:sqref>AC9 AC15:AC92</xm:sqref>
        </x14:dataValidation>
        <x14:dataValidation type="custom" allowBlank="1" showInputMessage="1" showErrorMessage="1" error="Recuerde que las acciones se generan bajo la medida de mitigar el riesgo" xr:uid="{00000000-0002-0000-0000-000007000000}">
          <x14:formula1>
            <xm:f>IF(OR(AC21='C:\Users\USUARIO\Downloads\[Copia de 1. Matriz_mapa_riesgos de CORRUPCIÓN - nuevo.xlsx]Opciones Tratamiento'!#REF!,AC21='C:\Users\USUARIO\Downloads\[Copia de 1. Matriz_mapa_riesgos de CORRUPCIÓN - nuevo.xlsx]Opciones Tratamiento'!#REF!,AC21='C:\Users\USUARIO\Downloads\[Copia de 1. Matriz_mapa_riesgos de CORRUPCIÓN - nuevo.xlsx]Opciones Tratamiento'!#REF!),ISBLANK(AC21),ISTEXT(AC21))</xm:f>
          </x14:formula1>
          <xm:sqref>AF44 AF21 AF32 AF38</xm:sqref>
        </x14:dataValidation>
        <x14:dataValidation type="custom" allowBlank="1" showInputMessage="1" showErrorMessage="1" error="Recuerde que las acciones se generan bajo la medida de mitigar el riesgo" xr:uid="{00000000-0002-0000-0000-000008000000}">
          <x14:formula1>
            <xm:f>IF(OR(AC32='C:\Users\USUARIO\Downloads\[Copia de 1. Matriz_mapa_riesgos de CORRUPCIÓN - nuevo.xlsx]Opciones Tratamiento'!#REF!,AC32='C:\Users\USUARIO\Downloads\[Copia de 1. Matriz_mapa_riesgos de CORRUPCIÓN - nuevo.xlsx]Opciones Tratamiento'!#REF!,AC32='C:\Users\USUARIO\Downloads\[Copia de 1. Matriz_mapa_riesgos de CORRUPCIÓN - nuevo.xlsx]Opciones Tratamiento'!#REF!),ISBLANK(AC32),ISTEXT(AC32))</xm:f>
          </x14:formula1>
          <xm:sqref>AE32</xm:sqref>
        </x14:dataValidation>
        <x14:dataValidation type="custom" allowBlank="1" showInputMessage="1" showErrorMessage="1" error="Recuerde que las acciones se generan bajo la medida de mitigar el riesgo" xr:uid="{00000000-0002-0000-0000-000009000000}">
          <x14:formula1>
            <xm:f>IF(OR(AC15='C:\Users\USUARIO\Downloads\[Copia de 1. Matriz_mapa_riesgos de CORRUPCIÓN - nuevo.xlsx]Opciones Tratamiento'!#REF!,AC15='C:\Users\USUARIO\Downloads\[Copia de 1. Matriz_mapa_riesgos de CORRUPCIÓN - nuevo.xlsx]Opciones Tratamiento'!#REF!,AC15='C:\Users\USUARIO\Downloads\[Copia de 1. Matriz_mapa_riesgos de CORRUPCIÓN - nuevo.xlsx]Opciones Tratamiento'!#REF!),ISBLANK(AC15),ISTEXT(AC15))</xm:f>
          </x14:formula1>
          <xm:sqref>AD15 AD21 AD44 AD38</xm:sqref>
        </x14:dataValidation>
        <x14:dataValidation type="list" allowBlank="1" showInputMessage="1" showErrorMessage="1" xr:uid="{00000000-0002-0000-0000-00000A000000}">
          <x14:formula1>
            <xm:f>'Tabla Valoración controles'!$D$4:$D$6</xm:f>
          </x14:formula1>
          <xm:sqref>R9:R97</xm:sqref>
        </x14:dataValidation>
        <x14:dataValidation type="list" allowBlank="1" showInputMessage="1" showErrorMessage="1" xr:uid="{00000000-0002-0000-0000-00000B000000}">
          <x14:formula1>
            <xm:f>'Tabla Valoración controles'!$D$7:$D$8</xm:f>
          </x14:formula1>
          <xm:sqref>S9:S97</xm:sqref>
        </x14:dataValidation>
        <x14:dataValidation type="list" allowBlank="1" showInputMessage="1" showErrorMessage="1" xr:uid="{00000000-0002-0000-0000-00000C000000}">
          <x14:formula1>
            <xm:f>'Tabla Valoración controles'!$D$9:$D$10</xm:f>
          </x14:formula1>
          <xm:sqref>U9:U97</xm:sqref>
        </x14:dataValidation>
        <x14:dataValidation type="list" allowBlank="1" showInputMessage="1" showErrorMessage="1" xr:uid="{00000000-0002-0000-0000-00000D000000}">
          <x14:formula1>
            <xm:f>'Tabla Valoración controles'!$D$11:$D$12</xm:f>
          </x14:formula1>
          <xm:sqref>V9:V97</xm:sqref>
        </x14:dataValidation>
        <x14:dataValidation type="list" allowBlank="1" showInputMessage="1" showErrorMessage="1" xr:uid="{00000000-0002-0000-0000-00000E000000}">
          <x14:formula1>
            <xm:f>'Opciones Tratamiento'!$B$13:$B$19</xm:f>
          </x14:formula1>
          <xm:sqref>H9:H97</xm:sqref>
        </x14:dataValidation>
        <x14:dataValidation type="list" allowBlank="1" showInputMessage="1" showErrorMessage="1" xr:uid="{00000000-0002-0000-0000-00000F000000}">
          <x14:formula1>
            <xm:f>'Opciones Tratamiento'!$E$2:$E$4</xm:f>
          </x14:formula1>
          <xm:sqref>D9:D97</xm:sqref>
        </x14:dataValidation>
        <x14:dataValidation type="list" allowBlank="1" showInputMessage="1" showErrorMessage="1" xr:uid="{00000000-0002-0000-0000-000010000000}">
          <x14:formula1>
            <xm:f>Hoja2!$A$3:$A$11</xm:f>
          </x14:formula1>
          <xm:sqref>B9:B97</xm:sqref>
        </x14:dataValidation>
        <x14:dataValidation type="custom" allowBlank="1" showInputMessage="1" showErrorMessage="1" error="Recuerde que las acciones se generan bajo la medida de mitigar el riesgo" xr:uid="{00000000-0002-0000-0000-000011000000}">
          <x14:formula1>
            <xm:f>IF(OR(AC9='Opciones Tratamiento'!$B$2,AC9='Opciones Tratamiento'!$B$3,AC9='Opciones Tratamiento'!$B$4),ISBLANK(AC9),ISTEXT(AC9))</xm:f>
          </x14:formula1>
          <xm:sqref>AH9:AH14 AH16:AH97</xm:sqref>
        </x14:dataValidation>
        <x14:dataValidation type="list" allowBlank="1" showInputMessage="1" showErrorMessage="1" xr:uid="{00000000-0002-0000-0000-000012000000}">
          <x14:formula1>
            <xm:f>Hoja2!$E$3:$E$5</xm:f>
          </x14:formula1>
          <xm:sqref>M9:M97</xm:sqref>
        </x14:dataValidation>
        <x14:dataValidation type="list" allowBlank="1" showInputMessage="1" showErrorMessage="1" xr:uid="{00000000-0002-0000-0000-000013000000}">
          <x14:formula1>
            <xm:f>Hoja2!$F$3:$F$6</xm:f>
          </x14:formula1>
          <xm:sqref>N9:N97</xm:sqref>
        </x14:dataValidation>
        <x14:dataValidation type="custom" allowBlank="1" showInputMessage="1" showErrorMessage="1" error="Recuerde que las acciones se generan bajo la medida de mitigar el riesgo" xr:uid="{00000000-0002-0000-0000-000014000000}">
          <x14:formula1>
            <xm:f>IF(OR(AC9='C:\Users\USUARIO\Downloads\[1. Matriz_mapa_riesgos de CORRUPCIÓN (1).xlsx]Opciones Tratamiento'!#REF!,AC9='C:\Users\USUARIO\Downloads\[1. Matriz_mapa_riesgos de CORRUPCIÓN (1).xlsx]Opciones Tratamiento'!#REF!,AC9='C:\Users\USUARIO\Downloads\[1. Matriz_mapa_riesgos de CORRUPCIÓN (1).xlsx]Opciones Tratamiento'!#REF!),ISBLANK(AC9),ISTEXT(AC9))</xm:f>
          </x14:formula1>
          <xm:sqref>AE9</xm:sqref>
        </x14:dataValidation>
        <x14:dataValidation type="custom" allowBlank="1" showInputMessage="1" showErrorMessage="1" error="Recuerde que las acciones se generan bajo la medida de mitigar el riesgo" xr:uid="{00000000-0002-0000-0000-000015000000}">
          <x14:formula1>
            <xm:f>IF(OR(AC9='Opciones Tratamiento'!$B$2,AC9='Opciones Tratamiento'!$B$3,AC9='Opciones Tratamiento'!$B$4),ISBLANK(AC9),ISTEXT(AC9))</xm:f>
          </x14:formula1>
          <xm:sqref>AG9:AG14 AG16:AG97</xm:sqref>
        </x14:dataValidation>
        <x14:dataValidation type="custom" allowBlank="1" showInputMessage="1" showErrorMessage="1" error="Recuerde que las acciones se generan bajo la medida de mitigar el riesgo" xr:uid="{00000000-0002-0000-0000-000016000000}">
          <x14:formula1>
            <xm:f>IF(OR(#REF!='C:\Users\USUARIO\Downloads\[Copia de 1. Matriz_mapa_riesgos de CORRUPCIÓN - nuevo.xlsx]Opciones Tratamiento'!#REF!,#REF!='C:\Users\USUARIO\Downloads\[Copia de 1. Matriz_mapa_riesgos de CORRUPCIÓN - nuevo.xlsx]Opciones Tratamiento'!#REF!,#REF!='C:\Users\USUARIO\Downloads\[Copia de 1. Matriz_mapa_riesgos de CORRUPCIÓN - nuevo.xlsx]Opciones Tratamiento'!#REF!),ISBLANK(#REF!),ISTEXT(#REF!))</xm:f>
          </x14:formula1>
          <xm:sqref>AJ15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RowHeight="12.75" x14ac:dyDescent="0.2"/>
  <cols>
    <col min="1" max="1" width="32.85546875" style="6" customWidth="1"/>
    <col min="2" max="16384" width="11.42578125" style="6"/>
  </cols>
  <sheetData>
    <row r="3" spans="1:1" x14ac:dyDescent="0.2">
      <c r="A3" s="7" t="s">
        <v>12</v>
      </c>
    </row>
    <row r="4" spans="1:1" x14ac:dyDescent="0.2">
      <c r="A4" s="7" t="s">
        <v>13</v>
      </c>
    </row>
    <row r="5" spans="1:1" x14ac:dyDescent="0.2">
      <c r="A5" s="7" t="s">
        <v>14</v>
      </c>
    </row>
    <row r="6" spans="1:1" x14ac:dyDescent="0.2">
      <c r="A6" s="7" t="s">
        <v>8</v>
      </c>
    </row>
    <row r="7" spans="1:1" x14ac:dyDescent="0.2">
      <c r="A7" s="7" t="s">
        <v>7</v>
      </c>
    </row>
    <row r="8" spans="1:1" x14ac:dyDescent="0.2">
      <c r="A8" s="7" t="s">
        <v>17</v>
      </c>
    </row>
    <row r="9" spans="1:1" x14ac:dyDescent="0.2">
      <c r="A9" s="7" t="s">
        <v>18</v>
      </c>
    </row>
    <row r="10" spans="1:1" x14ac:dyDescent="0.2">
      <c r="A10" s="7" t="s">
        <v>19</v>
      </c>
    </row>
    <row r="11" spans="1:1" x14ac:dyDescent="0.2">
      <c r="A11" s="7" t="s">
        <v>20</v>
      </c>
    </row>
    <row r="12" spans="1:1" x14ac:dyDescent="0.2">
      <c r="A12" s="7" t="s">
        <v>22</v>
      </c>
    </row>
    <row r="13" spans="1:1" x14ac:dyDescent="0.2">
      <c r="A13" s="7" t="s">
        <v>23</v>
      </c>
    </row>
    <row r="14" spans="1:1" x14ac:dyDescent="0.2">
      <c r="A14" s="7" t="s">
        <v>24</v>
      </c>
    </row>
    <row r="16" spans="1:1" x14ac:dyDescent="0.2">
      <c r="A16" s="7" t="s">
        <v>27</v>
      </c>
    </row>
    <row r="17" spans="1:1" x14ac:dyDescent="0.2">
      <c r="A17" s="7" t="s">
        <v>28</v>
      </c>
    </row>
    <row r="18" spans="1:1" x14ac:dyDescent="0.2">
      <c r="A18" s="7" t="s">
        <v>29</v>
      </c>
    </row>
    <row r="20" spans="1:1" x14ac:dyDescent="0.2">
      <c r="A20" s="7" t="s">
        <v>37</v>
      </c>
    </row>
    <row r="21" spans="1:1" x14ac:dyDescent="0.2">
      <c r="A21" s="7" t="s">
        <v>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
  <sheetViews>
    <sheetView workbookViewId="0">
      <selection activeCell="C12" sqref="C12"/>
    </sheetView>
  </sheetViews>
  <sheetFormatPr baseColWidth="10" defaultRowHeight="15" x14ac:dyDescent="0.25"/>
  <cols>
    <col min="2" max="2" width="31.5703125" customWidth="1"/>
    <col min="3" max="3" width="20.140625" customWidth="1"/>
  </cols>
  <sheetData>
    <row r="1" spans="1:3" ht="16.5" thickTop="1" thickBot="1" x14ac:dyDescent="0.3">
      <c r="A1" s="149" t="s">
        <v>201</v>
      </c>
      <c r="B1" s="150"/>
      <c r="C1" s="151"/>
    </row>
    <row r="2" spans="1:3" ht="16.5" thickTop="1" thickBot="1" x14ac:dyDescent="0.3">
      <c r="A2" s="90" t="s">
        <v>202</v>
      </c>
      <c r="B2" s="90" t="s">
        <v>203</v>
      </c>
      <c r="C2" s="90" t="s">
        <v>204</v>
      </c>
    </row>
    <row r="3" spans="1:3" ht="16.5" thickTop="1" thickBot="1" x14ac:dyDescent="0.3">
      <c r="A3" s="91" t="s">
        <v>205</v>
      </c>
      <c r="B3" s="92" t="s">
        <v>206</v>
      </c>
      <c r="C3" s="91" t="s">
        <v>207</v>
      </c>
    </row>
    <row r="4" spans="1:3" ht="65.25" customHeight="1" thickTop="1" thickBot="1" x14ac:dyDescent="0.3">
      <c r="A4" s="93">
        <v>2</v>
      </c>
      <c r="B4" s="92" t="s">
        <v>209</v>
      </c>
      <c r="C4" s="93" t="s">
        <v>208</v>
      </c>
    </row>
    <row r="5" spans="1:3" ht="15.75" thickTop="1" x14ac:dyDescent="0.25"/>
  </sheetData>
  <sheetProtection algorithmName="SHA-512" hashValue="BeGjmCxBvyk3/Upjs6q/oXaWOhZgvEOezEb51AgS48SihJgFjeifrRcK/FPJ81b7E7AwDY/7MWJ7MHsBldGLYA==" saltValue="KDOGpPx0Hz3ofeK0XQOgtQ==" spinCount="100000" sheet="1" formatCells="0" formatColumns="0" formatRows="0" insertColumns="0" insertRows="0" insertHyperlinks="0" deleteColumns="0" deleteRows="0" sort="0" autoFilter="0" pivotTables="0"/>
  <mergeCells count="1">
    <mergeCell ref="A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9.9978637043366805E-2"/>
  </sheetPr>
  <dimension ref="B1:I1"/>
  <sheetViews>
    <sheetView zoomScale="80" zoomScaleNormal="80" workbookViewId="0">
      <selection activeCell="L20" sqref="L20"/>
    </sheetView>
  </sheetViews>
  <sheetFormatPr baseColWidth="10" defaultRowHeight="15" x14ac:dyDescent="0.25"/>
  <sheetData>
    <row r="1" spans="2:9" ht="18.75" x14ac:dyDescent="0.3">
      <c r="B1" s="152" t="s">
        <v>118</v>
      </c>
      <c r="C1" s="152"/>
      <c r="D1" s="152"/>
      <c r="E1" s="152"/>
      <c r="F1" s="152"/>
      <c r="G1" s="152"/>
      <c r="H1" s="152"/>
      <c r="I1" s="152"/>
    </row>
  </sheetData>
  <sheetProtection algorithmName="SHA-512" hashValue="14j2WlQWNJ8oAcHv7A8jteEpC5MLa8wVnD8eJteNUsli8Y++ggVLaRuFwUFBO6dMrKR4OJuol3T8XGBwPGnF1A==" saltValue="5JaAhvX0uxikkqU0TPPJ7Q==" spinCount="100000" sheet="1" formatCells="0" formatColumns="0" formatRows="0" insertColumns="0" insertRows="0" insertHyperlinks="0" deleteColumns="0" deleteRows="0" sort="0" autoFilter="0" pivotTables="0"/>
  <mergeCells count="1">
    <mergeCell ref="B1:I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1:AK55"/>
  <sheetViews>
    <sheetView topLeftCell="A7" zoomScale="70" zoomScaleNormal="70" workbookViewId="0">
      <selection activeCell="G2" sqref="G1:N1048576"/>
    </sheetView>
  </sheetViews>
  <sheetFormatPr baseColWidth="10" defaultRowHeight="15" x14ac:dyDescent="0.25"/>
  <cols>
    <col min="2" max="2" width="24.140625" customWidth="1"/>
    <col min="3" max="3" width="82" customWidth="1"/>
    <col min="4" max="4" width="29.85546875" customWidth="1"/>
  </cols>
  <sheetData>
    <row r="1" spans="1:37" ht="23.25" x14ac:dyDescent="0.25">
      <c r="A1" s="22"/>
      <c r="B1" s="153" t="s">
        <v>47</v>
      </c>
      <c r="C1" s="153"/>
      <c r="D1" s="153"/>
      <c r="E1" s="22"/>
      <c r="F1" s="22"/>
      <c r="G1" s="154" t="s">
        <v>156</v>
      </c>
      <c r="H1" s="154"/>
      <c r="I1" s="154"/>
      <c r="J1" s="154"/>
      <c r="K1" s="154"/>
      <c r="L1" s="154"/>
      <c r="M1" s="154"/>
      <c r="N1" s="154"/>
      <c r="O1" s="22"/>
      <c r="P1" s="22"/>
      <c r="Q1" s="22"/>
      <c r="R1" s="22"/>
      <c r="S1" s="22"/>
      <c r="T1" s="22"/>
      <c r="U1" s="22"/>
      <c r="V1" s="22"/>
      <c r="W1" s="22"/>
      <c r="X1" s="22"/>
      <c r="Y1" s="22"/>
      <c r="Z1" s="22"/>
      <c r="AA1" s="22"/>
      <c r="AB1" s="22"/>
      <c r="AC1" s="22"/>
      <c r="AD1" s="22"/>
      <c r="AE1" s="22"/>
    </row>
    <row r="2" spans="1:37" x14ac:dyDescent="0.25">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row>
    <row r="3" spans="1:37" ht="25.5" x14ac:dyDescent="0.25">
      <c r="A3" s="22"/>
      <c r="B3" s="8"/>
      <c r="C3" s="9" t="s">
        <v>44</v>
      </c>
      <c r="D3" s="9" t="s">
        <v>2</v>
      </c>
      <c r="E3" s="22"/>
      <c r="F3" s="22"/>
      <c r="G3" s="22"/>
      <c r="H3" s="22"/>
      <c r="I3" s="22"/>
      <c r="J3" s="22"/>
      <c r="K3" s="22"/>
      <c r="L3" s="22"/>
      <c r="M3" s="22"/>
      <c r="N3" s="22"/>
      <c r="O3" s="22"/>
      <c r="P3" s="22"/>
      <c r="Q3" s="22"/>
      <c r="R3" s="22"/>
      <c r="S3" s="22"/>
      <c r="T3" s="22"/>
      <c r="U3" s="22"/>
      <c r="V3" s="22"/>
      <c r="W3" s="22"/>
      <c r="X3" s="22"/>
      <c r="Y3" s="22"/>
      <c r="Z3" s="22"/>
      <c r="AA3" s="22"/>
      <c r="AB3" s="22"/>
      <c r="AC3" s="22"/>
      <c r="AD3" s="22"/>
      <c r="AE3" s="22"/>
    </row>
    <row r="4" spans="1:37" ht="53.25" customHeight="1" x14ac:dyDescent="0.25">
      <c r="A4" s="22"/>
      <c r="B4" s="10" t="s">
        <v>43</v>
      </c>
      <c r="C4" s="11" t="s">
        <v>67</v>
      </c>
      <c r="D4" s="12">
        <v>0.2</v>
      </c>
      <c r="E4" s="22"/>
      <c r="F4" s="22"/>
      <c r="G4" s="22"/>
      <c r="H4" s="22"/>
      <c r="I4" s="22"/>
      <c r="J4" s="22"/>
      <c r="K4" s="22"/>
      <c r="L4" s="22"/>
      <c r="M4" s="22"/>
      <c r="N4" s="22"/>
      <c r="O4" s="22"/>
      <c r="P4" s="22"/>
      <c r="Q4" s="22"/>
      <c r="R4" s="22"/>
      <c r="S4" s="22"/>
      <c r="T4" s="22"/>
      <c r="U4" s="22"/>
      <c r="V4" s="22"/>
      <c r="W4" s="22"/>
      <c r="X4" s="22"/>
      <c r="Y4" s="22"/>
      <c r="Z4" s="22"/>
      <c r="AA4" s="22"/>
      <c r="AB4" s="22"/>
      <c r="AC4" s="22"/>
      <c r="AD4" s="22"/>
      <c r="AE4" s="22"/>
    </row>
    <row r="5" spans="1:37" ht="53.25" customHeight="1" x14ac:dyDescent="0.25">
      <c r="A5" s="22"/>
      <c r="B5" s="13" t="s">
        <v>45</v>
      </c>
      <c r="C5" s="14" t="s">
        <v>68</v>
      </c>
      <c r="D5" s="15">
        <v>0.4</v>
      </c>
      <c r="E5" s="22"/>
      <c r="F5" s="22"/>
      <c r="G5" s="22"/>
      <c r="H5" s="22"/>
      <c r="I5" s="22"/>
      <c r="J5" s="22"/>
      <c r="K5" s="22"/>
      <c r="L5" s="22"/>
      <c r="M5" s="22"/>
      <c r="N5" s="22"/>
      <c r="O5" s="22"/>
      <c r="P5" s="22"/>
      <c r="Q5" s="22"/>
      <c r="R5" s="22"/>
      <c r="S5" s="22"/>
      <c r="T5" s="22"/>
      <c r="U5" s="22"/>
      <c r="V5" s="22"/>
      <c r="W5" s="22"/>
      <c r="X5" s="22"/>
      <c r="Y5" s="22"/>
      <c r="Z5" s="22"/>
      <c r="AA5" s="22"/>
      <c r="AB5" s="22"/>
      <c r="AC5" s="22"/>
      <c r="AD5" s="22"/>
      <c r="AE5" s="22"/>
    </row>
    <row r="6" spans="1:37" ht="53.25" customHeight="1" x14ac:dyDescent="0.25">
      <c r="A6" s="22"/>
      <c r="B6" s="16" t="s">
        <v>72</v>
      </c>
      <c r="C6" s="14" t="s">
        <v>69</v>
      </c>
      <c r="D6" s="15">
        <v>0.6</v>
      </c>
      <c r="E6" s="22"/>
      <c r="F6" s="22"/>
      <c r="G6" s="22"/>
      <c r="H6" s="22"/>
      <c r="I6" s="22"/>
      <c r="J6" s="22"/>
      <c r="K6" s="22"/>
      <c r="L6" s="22"/>
      <c r="M6" s="22"/>
      <c r="N6" s="22"/>
      <c r="O6" s="22"/>
      <c r="P6" s="22"/>
      <c r="Q6" s="22"/>
      <c r="R6" s="22"/>
      <c r="S6" s="22"/>
      <c r="T6" s="22"/>
      <c r="U6" s="22"/>
      <c r="V6" s="22"/>
      <c r="W6" s="22"/>
      <c r="X6" s="22"/>
      <c r="Y6" s="22"/>
      <c r="Z6" s="22"/>
      <c r="AA6" s="22"/>
      <c r="AB6" s="22"/>
      <c r="AC6" s="22"/>
      <c r="AD6" s="22"/>
      <c r="AE6" s="22"/>
    </row>
    <row r="7" spans="1:37" ht="53.25" customHeight="1" x14ac:dyDescent="0.25">
      <c r="A7" s="22"/>
      <c r="B7" s="17" t="s">
        <v>4</v>
      </c>
      <c r="C7" s="14" t="s">
        <v>70</v>
      </c>
      <c r="D7" s="15">
        <v>0.8</v>
      </c>
      <c r="E7" s="22"/>
      <c r="F7" s="22"/>
      <c r="G7" s="22"/>
      <c r="H7" s="22"/>
      <c r="I7" s="22"/>
      <c r="J7" s="22"/>
      <c r="K7" s="22"/>
      <c r="L7" s="22"/>
      <c r="M7" s="22"/>
      <c r="N7" s="22"/>
      <c r="O7" s="22"/>
      <c r="P7" s="22"/>
      <c r="Q7" s="22"/>
      <c r="R7" s="22"/>
      <c r="S7" s="22"/>
      <c r="T7" s="22"/>
      <c r="U7" s="22"/>
      <c r="V7" s="22"/>
      <c r="W7" s="22"/>
      <c r="X7" s="22"/>
      <c r="Y7" s="22"/>
      <c r="Z7" s="22"/>
      <c r="AA7" s="22"/>
      <c r="AB7" s="22"/>
      <c r="AC7" s="22"/>
      <c r="AD7" s="22"/>
      <c r="AE7" s="22"/>
    </row>
    <row r="8" spans="1:37" ht="53.25" customHeight="1" x14ac:dyDescent="0.25">
      <c r="A8" s="22"/>
      <c r="B8" s="18" t="s">
        <v>46</v>
      </c>
      <c r="C8" s="14" t="s">
        <v>71</v>
      </c>
      <c r="D8" s="15">
        <v>1</v>
      </c>
      <c r="E8" s="22"/>
      <c r="F8" s="22"/>
      <c r="G8" s="22"/>
      <c r="H8" s="22"/>
      <c r="I8" s="22"/>
      <c r="J8" s="22"/>
      <c r="K8" s="22"/>
      <c r="L8" s="22"/>
      <c r="M8" s="22"/>
      <c r="N8" s="22"/>
      <c r="O8" s="22"/>
      <c r="P8" s="22"/>
      <c r="Q8" s="22"/>
      <c r="R8" s="22"/>
      <c r="S8" s="22"/>
      <c r="T8" s="22"/>
      <c r="U8" s="22"/>
      <c r="V8" s="22"/>
      <c r="W8" s="22"/>
      <c r="X8" s="22"/>
      <c r="Y8" s="22"/>
      <c r="Z8" s="22"/>
      <c r="AA8" s="22"/>
      <c r="AB8" s="22"/>
      <c r="AC8" s="22"/>
      <c r="AD8" s="22"/>
      <c r="AE8" s="22"/>
    </row>
    <row r="9" spans="1:37" x14ac:dyDescent="0.25">
      <c r="A9" s="22"/>
      <c r="B9" s="39"/>
      <c r="C9" s="39"/>
      <c r="D9" s="39"/>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row>
    <row r="10" spans="1:37" ht="16.5" x14ac:dyDescent="0.25">
      <c r="A10" s="22"/>
      <c r="B10" s="40"/>
      <c r="C10" s="39"/>
      <c r="D10" s="39"/>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row>
    <row r="11" spans="1:37" x14ac:dyDescent="0.25">
      <c r="A11" s="22"/>
      <c r="B11" s="39"/>
      <c r="C11" s="39"/>
      <c r="D11" s="39"/>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row>
    <row r="12" spans="1:37" x14ac:dyDescent="0.25">
      <c r="A12" s="22"/>
      <c r="B12" s="39"/>
      <c r="C12" s="39"/>
      <c r="D12" s="39"/>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row>
    <row r="13" spans="1:37" x14ac:dyDescent="0.25">
      <c r="A13" s="22"/>
      <c r="B13" s="39"/>
      <c r="C13" s="39"/>
      <c r="D13" s="39"/>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row>
    <row r="14" spans="1:37" x14ac:dyDescent="0.25">
      <c r="A14" s="22"/>
      <c r="B14" s="39"/>
      <c r="C14" s="39"/>
      <c r="D14" s="39"/>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row>
    <row r="15" spans="1:37" x14ac:dyDescent="0.25">
      <c r="A15" s="22"/>
      <c r="B15" s="39"/>
      <c r="C15" s="39"/>
      <c r="D15" s="39"/>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row>
    <row r="16" spans="1:37" x14ac:dyDescent="0.25">
      <c r="A16" s="22"/>
      <c r="B16" s="39"/>
      <c r="C16" s="39"/>
      <c r="D16" s="39"/>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row>
    <row r="17" spans="1:37" x14ac:dyDescent="0.25">
      <c r="A17" s="22"/>
      <c r="B17" s="39"/>
      <c r="C17" s="39"/>
      <c r="D17" s="39"/>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1:37" x14ac:dyDescent="0.25">
      <c r="A18" s="22"/>
      <c r="B18" s="39"/>
      <c r="C18" s="39"/>
      <c r="D18" s="39"/>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row>
    <row r="19" spans="1:37" x14ac:dyDescent="0.25">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row>
    <row r="20" spans="1:37" x14ac:dyDescent="0.25">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row>
    <row r="21" spans="1:37" x14ac:dyDescent="0.25">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row>
    <row r="22" spans="1:37" x14ac:dyDescent="0.25">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row>
    <row r="23" spans="1:37" x14ac:dyDescent="0.25">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row>
    <row r="24" spans="1:37" x14ac:dyDescent="0.25">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row>
    <row r="25" spans="1:37" x14ac:dyDescent="0.25">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row>
    <row r="26" spans="1:37" x14ac:dyDescent="0.25">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row>
    <row r="27" spans="1:37" x14ac:dyDescent="0.25">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row>
    <row r="28" spans="1:37" x14ac:dyDescent="0.25">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row>
    <row r="29" spans="1:37" x14ac:dyDescent="0.25">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row>
    <row r="30" spans="1:37" x14ac:dyDescent="0.25">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row>
    <row r="31" spans="1:37" x14ac:dyDescent="0.25">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row>
    <row r="32" spans="1:37" x14ac:dyDescent="0.2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row>
    <row r="33" spans="1:31" x14ac:dyDescent="0.25">
      <c r="A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row>
    <row r="34" spans="1:31" x14ac:dyDescent="0.25">
      <c r="A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row>
    <row r="35" spans="1:31" x14ac:dyDescent="0.25">
      <c r="A35" s="22"/>
    </row>
    <row r="36" spans="1:31" x14ac:dyDescent="0.25">
      <c r="A36" s="22"/>
    </row>
    <row r="37" spans="1:31" x14ac:dyDescent="0.25">
      <c r="A37" s="22"/>
    </row>
    <row r="38" spans="1:31" x14ac:dyDescent="0.25">
      <c r="A38" s="22"/>
    </row>
    <row r="39" spans="1:31" x14ac:dyDescent="0.25">
      <c r="A39" s="22"/>
    </row>
    <row r="40" spans="1:31" x14ac:dyDescent="0.25">
      <c r="A40" s="22"/>
    </row>
    <row r="41" spans="1:31" x14ac:dyDescent="0.25">
      <c r="A41" s="22"/>
    </row>
    <row r="42" spans="1:31" x14ac:dyDescent="0.25">
      <c r="A42" s="22"/>
    </row>
    <row r="43" spans="1:31" x14ac:dyDescent="0.25">
      <c r="A43" s="22"/>
    </row>
    <row r="44" spans="1:31" x14ac:dyDescent="0.25">
      <c r="A44" s="22"/>
    </row>
    <row r="45" spans="1:31" x14ac:dyDescent="0.25">
      <c r="A45" s="22"/>
    </row>
    <row r="46" spans="1:31" x14ac:dyDescent="0.25">
      <c r="A46" s="22"/>
    </row>
    <row r="47" spans="1:31" x14ac:dyDescent="0.25">
      <c r="A47" s="22"/>
    </row>
    <row r="48" spans="1:31" x14ac:dyDescent="0.25">
      <c r="A48" s="22"/>
    </row>
    <row r="49" spans="1:1" x14ac:dyDescent="0.25">
      <c r="A49" s="22"/>
    </row>
    <row r="50" spans="1:1" x14ac:dyDescent="0.25">
      <c r="A50" s="22"/>
    </row>
    <row r="51" spans="1:1" x14ac:dyDescent="0.25">
      <c r="A51" s="22"/>
    </row>
    <row r="52" spans="1:1" x14ac:dyDescent="0.25">
      <c r="A52" s="22"/>
    </row>
    <row r="53" spans="1:1" x14ac:dyDescent="0.25">
      <c r="A53" s="22"/>
    </row>
    <row r="54" spans="1:1" x14ac:dyDescent="0.25">
      <c r="A54" s="22"/>
    </row>
    <row r="55" spans="1:1" x14ac:dyDescent="0.25">
      <c r="A55" s="22"/>
    </row>
  </sheetData>
  <sheetProtection algorithmName="SHA-512" hashValue="Q8vBweJ2XegwT1y/Q1MbZGAWlvdDulV19duACGg+2aCYyorrJ5aqto4UozHXD3HLd++Fz9jbN3gYtyWqEcva7A==" saltValue="xj9oAJ4V3g1ZnXf/8FKXag==" spinCount="100000" sheet="1" formatCells="0" formatColumns="0" formatRows="0" insertColumns="0" insertRows="0" insertHyperlinks="0" deleteColumns="0" deleteRows="0" sort="0" autoFilter="0" pivotTables="0"/>
  <mergeCells count="2">
    <mergeCell ref="B1:D1"/>
    <mergeCell ref="G1:N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249977111117893"/>
  </sheetPr>
  <dimension ref="A1:CU140"/>
  <sheetViews>
    <sheetView zoomScale="40" zoomScaleNormal="40" workbookViewId="0">
      <selection activeCell="E38" sqref="E38:AE45"/>
    </sheetView>
  </sheetViews>
  <sheetFormatPr baseColWidth="10" defaultRowHeight="15" x14ac:dyDescent="0.25"/>
  <cols>
    <col min="2" max="39" width="5.7109375" customWidth="1"/>
    <col min="41" max="46" width="5.7109375" customWidth="1"/>
  </cols>
  <sheetData>
    <row r="1" spans="1:99" x14ac:dyDescent="0.25">
      <c r="A1" s="22"/>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row>
    <row r="2" spans="1:99" ht="18" customHeight="1" x14ac:dyDescent="0.25">
      <c r="A2" s="22"/>
      <c r="B2" s="155" t="s">
        <v>142</v>
      </c>
      <c r="C2" s="155"/>
      <c r="D2" s="155"/>
      <c r="E2" s="155"/>
      <c r="F2" s="155"/>
      <c r="G2" s="155"/>
      <c r="H2" s="155"/>
      <c r="I2" s="155"/>
      <c r="J2" s="156" t="s">
        <v>1</v>
      </c>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22"/>
      <c r="CN2" s="22"/>
      <c r="CO2" s="22"/>
      <c r="CP2" s="22"/>
      <c r="CQ2" s="22"/>
      <c r="CR2" s="22"/>
      <c r="CS2" s="22"/>
      <c r="CT2" s="22"/>
      <c r="CU2" s="22"/>
    </row>
    <row r="3" spans="1:99" ht="18.75" customHeight="1" x14ac:dyDescent="0.25">
      <c r="A3" s="22"/>
      <c r="B3" s="155"/>
      <c r="C3" s="155"/>
      <c r="D3" s="155"/>
      <c r="E3" s="155"/>
      <c r="F3" s="155"/>
      <c r="G3" s="155"/>
      <c r="H3" s="155"/>
      <c r="I3" s="155"/>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row>
    <row r="4" spans="1:99" ht="15" customHeight="1" x14ac:dyDescent="0.25">
      <c r="A4" s="22"/>
      <c r="B4" s="155"/>
      <c r="C4" s="155"/>
      <c r="D4" s="155"/>
      <c r="E4" s="155"/>
      <c r="F4" s="155"/>
      <c r="G4" s="155"/>
      <c r="H4" s="155"/>
      <c r="I4" s="155"/>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row>
    <row r="5" spans="1:99" ht="15.75" thickBot="1" x14ac:dyDescent="0.3">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22"/>
    </row>
    <row r="6" spans="1:99" ht="15" customHeight="1" x14ac:dyDescent="0.25">
      <c r="A6" s="22"/>
      <c r="B6" s="157" t="s">
        <v>2</v>
      </c>
      <c r="C6" s="157"/>
      <c r="D6" s="158"/>
      <c r="E6" s="159" t="s">
        <v>81</v>
      </c>
      <c r="F6" s="160"/>
      <c r="G6" s="160"/>
      <c r="H6" s="160"/>
      <c r="I6" s="161"/>
      <c r="J6" s="168" t="s">
        <v>143</v>
      </c>
      <c r="K6" s="169"/>
      <c r="L6" s="169" t="s">
        <v>143</v>
      </c>
      <c r="M6" s="169"/>
      <c r="N6" s="169" t="s">
        <v>143</v>
      </c>
      <c r="O6" s="172"/>
      <c r="P6" s="168" t="s">
        <v>143</v>
      </c>
      <c r="Q6" s="169"/>
      <c r="R6" s="169" t="s">
        <v>143</v>
      </c>
      <c r="S6" s="169"/>
      <c r="T6" s="169" t="s">
        <v>143</v>
      </c>
      <c r="U6" s="172"/>
      <c r="V6" s="168" t="s">
        <v>143</v>
      </c>
      <c r="W6" s="169"/>
      <c r="X6" s="169" t="s">
        <v>143</v>
      </c>
      <c r="Y6" s="169"/>
      <c r="Z6" s="169" t="s">
        <v>143</v>
      </c>
      <c r="AA6" s="172"/>
      <c r="AB6" s="168" t="s">
        <v>143</v>
      </c>
      <c r="AC6" s="169"/>
      <c r="AD6" s="169" t="s">
        <v>143</v>
      </c>
      <c r="AE6" s="169"/>
      <c r="AF6" s="169" t="s">
        <v>143</v>
      </c>
      <c r="AG6" s="172"/>
      <c r="AH6" s="174" t="s">
        <v>143</v>
      </c>
      <c r="AI6" s="175"/>
      <c r="AJ6" s="175" t="s">
        <v>143</v>
      </c>
      <c r="AK6" s="175"/>
      <c r="AL6" s="175" t="s">
        <v>143</v>
      </c>
      <c r="AM6" s="178"/>
      <c r="AO6" s="181" t="s">
        <v>61</v>
      </c>
      <c r="AP6" s="182"/>
      <c r="AQ6" s="182"/>
      <c r="AR6" s="182"/>
      <c r="AS6" s="182"/>
      <c r="AT6" s="183"/>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row>
    <row r="7" spans="1:99" ht="15" customHeight="1" x14ac:dyDescent="0.25">
      <c r="A7" s="22"/>
      <c r="B7" s="157"/>
      <c r="C7" s="157"/>
      <c r="D7" s="158"/>
      <c r="E7" s="162"/>
      <c r="F7" s="163"/>
      <c r="G7" s="163"/>
      <c r="H7" s="163"/>
      <c r="I7" s="164"/>
      <c r="J7" s="170"/>
      <c r="K7" s="171"/>
      <c r="L7" s="171"/>
      <c r="M7" s="171"/>
      <c r="N7" s="171"/>
      <c r="O7" s="173"/>
      <c r="P7" s="170"/>
      <c r="Q7" s="171"/>
      <c r="R7" s="171"/>
      <c r="S7" s="171"/>
      <c r="T7" s="171"/>
      <c r="U7" s="173"/>
      <c r="V7" s="170"/>
      <c r="W7" s="171"/>
      <c r="X7" s="171"/>
      <c r="Y7" s="171"/>
      <c r="Z7" s="171"/>
      <c r="AA7" s="173"/>
      <c r="AB7" s="170"/>
      <c r="AC7" s="171"/>
      <c r="AD7" s="171"/>
      <c r="AE7" s="171"/>
      <c r="AF7" s="171"/>
      <c r="AG7" s="173"/>
      <c r="AH7" s="176"/>
      <c r="AI7" s="177"/>
      <c r="AJ7" s="177"/>
      <c r="AK7" s="177"/>
      <c r="AL7" s="177"/>
      <c r="AM7" s="179"/>
      <c r="AN7" s="22"/>
      <c r="AO7" s="184"/>
      <c r="AP7" s="185"/>
      <c r="AQ7" s="185"/>
      <c r="AR7" s="185"/>
      <c r="AS7" s="185"/>
      <c r="AT7" s="186"/>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row>
    <row r="8" spans="1:99" ht="15" customHeight="1" x14ac:dyDescent="0.25">
      <c r="A8" s="22"/>
      <c r="B8" s="157"/>
      <c r="C8" s="157"/>
      <c r="D8" s="158"/>
      <c r="E8" s="162"/>
      <c r="F8" s="163"/>
      <c r="G8" s="163"/>
      <c r="H8" s="163"/>
      <c r="I8" s="164"/>
      <c r="J8" s="170" t="s">
        <v>143</v>
      </c>
      <c r="K8" s="171"/>
      <c r="L8" s="180" t="s">
        <v>143</v>
      </c>
      <c r="M8" s="180"/>
      <c r="N8" s="180" t="s">
        <v>143</v>
      </c>
      <c r="O8" s="173"/>
      <c r="P8" s="170" t="s">
        <v>143</v>
      </c>
      <c r="Q8" s="171"/>
      <c r="R8" s="180" t="s">
        <v>143</v>
      </c>
      <c r="S8" s="180"/>
      <c r="T8" s="180" t="s">
        <v>143</v>
      </c>
      <c r="U8" s="173"/>
      <c r="V8" s="170" t="s">
        <v>143</v>
      </c>
      <c r="W8" s="171"/>
      <c r="X8" s="180" t="s">
        <v>143</v>
      </c>
      <c r="Y8" s="180"/>
      <c r="Z8" s="180" t="s">
        <v>143</v>
      </c>
      <c r="AA8" s="173"/>
      <c r="AB8" s="170" t="s">
        <v>143</v>
      </c>
      <c r="AC8" s="171"/>
      <c r="AD8" s="180" t="s">
        <v>143</v>
      </c>
      <c r="AE8" s="180"/>
      <c r="AF8" s="180" t="s">
        <v>143</v>
      </c>
      <c r="AG8" s="173"/>
      <c r="AH8" s="176" t="s">
        <v>143</v>
      </c>
      <c r="AI8" s="177"/>
      <c r="AJ8" s="177" t="s">
        <v>143</v>
      </c>
      <c r="AK8" s="177"/>
      <c r="AL8" s="177" t="s">
        <v>143</v>
      </c>
      <c r="AM8" s="179"/>
      <c r="AN8" s="22"/>
      <c r="AO8" s="184"/>
      <c r="AP8" s="185"/>
      <c r="AQ8" s="185"/>
      <c r="AR8" s="185"/>
      <c r="AS8" s="185"/>
      <c r="AT8" s="186"/>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row>
    <row r="9" spans="1:99" ht="15" customHeight="1" x14ac:dyDescent="0.25">
      <c r="A9" s="22"/>
      <c r="B9" s="157"/>
      <c r="C9" s="157"/>
      <c r="D9" s="158"/>
      <c r="E9" s="162"/>
      <c r="F9" s="163"/>
      <c r="G9" s="163"/>
      <c r="H9" s="163"/>
      <c r="I9" s="164"/>
      <c r="J9" s="170"/>
      <c r="K9" s="171"/>
      <c r="L9" s="180"/>
      <c r="M9" s="180"/>
      <c r="N9" s="180"/>
      <c r="O9" s="173"/>
      <c r="P9" s="170"/>
      <c r="Q9" s="171"/>
      <c r="R9" s="180"/>
      <c r="S9" s="180"/>
      <c r="T9" s="180"/>
      <c r="U9" s="173"/>
      <c r="V9" s="170"/>
      <c r="W9" s="171"/>
      <c r="X9" s="180"/>
      <c r="Y9" s="180"/>
      <c r="Z9" s="180"/>
      <c r="AA9" s="173"/>
      <c r="AB9" s="170"/>
      <c r="AC9" s="171"/>
      <c r="AD9" s="180"/>
      <c r="AE9" s="180"/>
      <c r="AF9" s="180"/>
      <c r="AG9" s="173"/>
      <c r="AH9" s="176"/>
      <c r="AI9" s="177"/>
      <c r="AJ9" s="177"/>
      <c r="AK9" s="177"/>
      <c r="AL9" s="177"/>
      <c r="AM9" s="179"/>
      <c r="AN9" s="22"/>
      <c r="AO9" s="184"/>
      <c r="AP9" s="185"/>
      <c r="AQ9" s="185"/>
      <c r="AR9" s="185"/>
      <c r="AS9" s="185"/>
      <c r="AT9" s="186"/>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row>
    <row r="10" spans="1:99" ht="15" customHeight="1" x14ac:dyDescent="0.25">
      <c r="A10" s="22"/>
      <c r="B10" s="157"/>
      <c r="C10" s="157"/>
      <c r="D10" s="158"/>
      <c r="E10" s="162"/>
      <c r="F10" s="163"/>
      <c r="G10" s="163"/>
      <c r="H10" s="163"/>
      <c r="I10" s="164"/>
      <c r="J10" s="170" t="s">
        <v>143</v>
      </c>
      <c r="K10" s="171"/>
      <c r="L10" s="180" t="s">
        <v>143</v>
      </c>
      <c r="M10" s="180"/>
      <c r="N10" s="180" t="s">
        <v>143</v>
      </c>
      <c r="O10" s="173"/>
      <c r="P10" s="170" t="s">
        <v>143</v>
      </c>
      <c r="Q10" s="171"/>
      <c r="R10" s="180" t="s">
        <v>143</v>
      </c>
      <c r="S10" s="180"/>
      <c r="T10" s="180" t="s">
        <v>143</v>
      </c>
      <c r="U10" s="173"/>
      <c r="V10" s="170" t="s">
        <v>143</v>
      </c>
      <c r="W10" s="171"/>
      <c r="X10" s="180" t="s">
        <v>143</v>
      </c>
      <c r="Y10" s="180"/>
      <c r="Z10" s="180" t="s">
        <v>143</v>
      </c>
      <c r="AA10" s="173"/>
      <c r="AB10" s="170" t="s">
        <v>143</v>
      </c>
      <c r="AC10" s="171"/>
      <c r="AD10" s="180" t="s">
        <v>143</v>
      </c>
      <c r="AE10" s="180"/>
      <c r="AF10" s="180" t="s">
        <v>143</v>
      </c>
      <c r="AG10" s="173"/>
      <c r="AH10" s="176" t="s">
        <v>143</v>
      </c>
      <c r="AI10" s="177"/>
      <c r="AJ10" s="177" t="s">
        <v>143</v>
      </c>
      <c r="AK10" s="177"/>
      <c r="AL10" s="177" t="s">
        <v>143</v>
      </c>
      <c r="AM10" s="179"/>
      <c r="AN10" s="22"/>
      <c r="AO10" s="184"/>
      <c r="AP10" s="185"/>
      <c r="AQ10" s="185"/>
      <c r="AR10" s="185"/>
      <c r="AS10" s="185"/>
      <c r="AT10" s="186"/>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row>
    <row r="11" spans="1:99" ht="15" customHeight="1" x14ac:dyDescent="0.25">
      <c r="A11" s="22"/>
      <c r="B11" s="157"/>
      <c r="C11" s="157"/>
      <c r="D11" s="158"/>
      <c r="E11" s="162"/>
      <c r="F11" s="163"/>
      <c r="G11" s="163"/>
      <c r="H11" s="163"/>
      <c r="I11" s="164"/>
      <c r="J11" s="170"/>
      <c r="K11" s="171"/>
      <c r="L11" s="180"/>
      <c r="M11" s="180"/>
      <c r="N11" s="180"/>
      <c r="O11" s="173"/>
      <c r="P11" s="170"/>
      <c r="Q11" s="171"/>
      <c r="R11" s="180"/>
      <c r="S11" s="180"/>
      <c r="T11" s="180"/>
      <c r="U11" s="173"/>
      <c r="V11" s="170"/>
      <c r="W11" s="171"/>
      <c r="X11" s="180"/>
      <c r="Y11" s="180"/>
      <c r="Z11" s="180"/>
      <c r="AA11" s="173"/>
      <c r="AB11" s="170"/>
      <c r="AC11" s="171"/>
      <c r="AD11" s="180"/>
      <c r="AE11" s="180"/>
      <c r="AF11" s="180"/>
      <c r="AG11" s="173"/>
      <c r="AH11" s="176"/>
      <c r="AI11" s="177"/>
      <c r="AJ11" s="177"/>
      <c r="AK11" s="177"/>
      <c r="AL11" s="177"/>
      <c r="AM11" s="179"/>
      <c r="AN11" s="22"/>
      <c r="AO11" s="184"/>
      <c r="AP11" s="185"/>
      <c r="AQ11" s="185"/>
      <c r="AR11" s="185"/>
      <c r="AS11" s="185"/>
      <c r="AT11" s="186"/>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row>
    <row r="12" spans="1:99" ht="15" customHeight="1" x14ac:dyDescent="0.25">
      <c r="A12" s="22"/>
      <c r="B12" s="157"/>
      <c r="C12" s="157"/>
      <c r="D12" s="158"/>
      <c r="E12" s="162"/>
      <c r="F12" s="163"/>
      <c r="G12" s="163"/>
      <c r="H12" s="163"/>
      <c r="I12" s="164"/>
      <c r="J12" s="170" t="s">
        <v>143</v>
      </c>
      <c r="K12" s="171"/>
      <c r="L12" s="180" t="s">
        <v>143</v>
      </c>
      <c r="M12" s="180"/>
      <c r="N12" s="180" t="s">
        <v>143</v>
      </c>
      <c r="O12" s="173"/>
      <c r="P12" s="170" t="s">
        <v>143</v>
      </c>
      <c r="Q12" s="171"/>
      <c r="R12" s="180" t="s">
        <v>143</v>
      </c>
      <c r="S12" s="180"/>
      <c r="T12" s="180" t="s">
        <v>143</v>
      </c>
      <c r="U12" s="173"/>
      <c r="V12" s="170" t="s">
        <v>143</v>
      </c>
      <c r="W12" s="171"/>
      <c r="X12" s="180" t="s">
        <v>143</v>
      </c>
      <c r="Y12" s="180"/>
      <c r="Z12" s="180" t="s">
        <v>143</v>
      </c>
      <c r="AA12" s="173"/>
      <c r="AB12" s="170" t="s">
        <v>143</v>
      </c>
      <c r="AC12" s="171"/>
      <c r="AD12" s="180" t="s">
        <v>143</v>
      </c>
      <c r="AE12" s="180"/>
      <c r="AF12" s="180" t="s">
        <v>143</v>
      </c>
      <c r="AG12" s="173"/>
      <c r="AH12" s="176" t="s">
        <v>143</v>
      </c>
      <c r="AI12" s="177"/>
      <c r="AJ12" s="177" t="s">
        <v>143</v>
      </c>
      <c r="AK12" s="177"/>
      <c r="AL12" s="177" t="s">
        <v>143</v>
      </c>
      <c r="AM12" s="179"/>
      <c r="AN12" s="22"/>
      <c r="AO12" s="184"/>
      <c r="AP12" s="185"/>
      <c r="AQ12" s="185"/>
      <c r="AR12" s="185"/>
      <c r="AS12" s="185"/>
      <c r="AT12" s="186"/>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row>
    <row r="13" spans="1:99" ht="15.75" customHeight="1" thickBot="1" x14ac:dyDescent="0.3">
      <c r="A13" s="22"/>
      <c r="B13" s="157"/>
      <c r="C13" s="157"/>
      <c r="D13" s="158"/>
      <c r="E13" s="165"/>
      <c r="F13" s="166"/>
      <c r="G13" s="166"/>
      <c r="H13" s="166"/>
      <c r="I13" s="167"/>
      <c r="J13" s="170"/>
      <c r="K13" s="171"/>
      <c r="L13" s="171"/>
      <c r="M13" s="171"/>
      <c r="N13" s="171"/>
      <c r="O13" s="173"/>
      <c r="P13" s="170"/>
      <c r="Q13" s="171"/>
      <c r="R13" s="171"/>
      <c r="S13" s="171"/>
      <c r="T13" s="171"/>
      <c r="U13" s="173"/>
      <c r="V13" s="170"/>
      <c r="W13" s="171"/>
      <c r="X13" s="171"/>
      <c r="Y13" s="171"/>
      <c r="Z13" s="171"/>
      <c r="AA13" s="173"/>
      <c r="AB13" s="170"/>
      <c r="AC13" s="171"/>
      <c r="AD13" s="171"/>
      <c r="AE13" s="171"/>
      <c r="AF13" s="171"/>
      <c r="AG13" s="173"/>
      <c r="AH13" s="199"/>
      <c r="AI13" s="190"/>
      <c r="AJ13" s="190"/>
      <c r="AK13" s="190"/>
      <c r="AL13" s="190"/>
      <c r="AM13" s="191"/>
      <c r="AN13" s="22"/>
      <c r="AO13" s="187"/>
      <c r="AP13" s="188"/>
      <c r="AQ13" s="188"/>
      <c r="AR13" s="188"/>
      <c r="AS13" s="188"/>
      <c r="AT13" s="189"/>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row>
    <row r="14" spans="1:99" ht="15" customHeight="1" x14ac:dyDescent="0.25">
      <c r="A14" s="22"/>
      <c r="B14" s="157"/>
      <c r="C14" s="157"/>
      <c r="D14" s="158"/>
      <c r="E14" s="159" t="s">
        <v>80</v>
      </c>
      <c r="F14" s="160"/>
      <c r="G14" s="160"/>
      <c r="H14" s="160"/>
      <c r="I14" s="160"/>
      <c r="J14" s="193" t="s">
        <v>143</v>
      </c>
      <c r="K14" s="194"/>
      <c r="L14" s="194" t="s">
        <v>143</v>
      </c>
      <c r="M14" s="194"/>
      <c r="N14" s="194" t="s">
        <v>143</v>
      </c>
      <c r="O14" s="197"/>
      <c r="P14" s="193" t="s">
        <v>143</v>
      </c>
      <c r="Q14" s="194"/>
      <c r="R14" s="194" t="s">
        <v>143</v>
      </c>
      <c r="S14" s="194"/>
      <c r="T14" s="194" t="s">
        <v>143</v>
      </c>
      <c r="U14" s="197"/>
      <c r="V14" s="168" t="s">
        <v>143</v>
      </c>
      <c r="W14" s="169"/>
      <c r="X14" s="169" t="s">
        <v>143</v>
      </c>
      <c r="Y14" s="169"/>
      <c r="Z14" s="169" t="s">
        <v>143</v>
      </c>
      <c r="AA14" s="172"/>
      <c r="AB14" s="168" t="s">
        <v>143</v>
      </c>
      <c r="AC14" s="169"/>
      <c r="AD14" s="169" t="s">
        <v>143</v>
      </c>
      <c r="AE14" s="169"/>
      <c r="AF14" s="169" t="s">
        <v>143</v>
      </c>
      <c r="AG14" s="172"/>
      <c r="AH14" s="174" t="s">
        <v>143</v>
      </c>
      <c r="AI14" s="175"/>
      <c r="AJ14" s="175" t="s">
        <v>143</v>
      </c>
      <c r="AK14" s="175"/>
      <c r="AL14" s="175" t="s">
        <v>143</v>
      </c>
      <c r="AM14" s="178"/>
      <c r="AN14" s="22"/>
      <c r="AO14" s="200" t="s">
        <v>62</v>
      </c>
      <c r="AP14" s="201"/>
      <c r="AQ14" s="201"/>
      <c r="AR14" s="201"/>
      <c r="AS14" s="201"/>
      <c r="AT14" s="20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row>
    <row r="15" spans="1:99" ht="15" customHeight="1" x14ac:dyDescent="0.25">
      <c r="A15" s="22"/>
      <c r="B15" s="157"/>
      <c r="C15" s="157"/>
      <c r="D15" s="158"/>
      <c r="E15" s="162"/>
      <c r="F15" s="163"/>
      <c r="G15" s="163"/>
      <c r="H15" s="163"/>
      <c r="I15" s="192"/>
      <c r="J15" s="195"/>
      <c r="K15" s="196"/>
      <c r="L15" s="196"/>
      <c r="M15" s="196"/>
      <c r="N15" s="196"/>
      <c r="O15" s="198"/>
      <c r="P15" s="195"/>
      <c r="Q15" s="196"/>
      <c r="R15" s="196"/>
      <c r="S15" s="196"/>
      <c r="T15" s="196"/>
      <c r="U15" s="198"/>
      <c r="V15" s="170"/>
      <c r="W15" s="171"/>
      <c r="X15" s="171"/>
      <c r="Y15" s="171"/>
      <c r="Z15" s="171"/>
      <c r="AA15" s="173"/>
      <c r="AB15" s="170"/>
      <c r="AC15" s="171"/>
      <c r="AD15" s="171"/>
      <c r="AE15" s="171"/>
      <c r="AF15" s="171"/>
      <c r="AG15" s="173"/>
      <c r="AH15" s="176"/>
      <c r="AI15" s="177"/>
      <c r="AJ15" s="177"/>
      <c r="AK15" s="177"/>
      <c r="AL15" s="177"/>
      <c r="AM15" s="179"/>
      <c r="AN15" s="22"/>
      <c r="AO15" s="203"/>
      <c r="AP15" s="204"/>
      <c r="AQ15" s="204"/>
      <c r="AR15" s="204"/>
      <c r="AS15" s="204"/>
      <c r="AT15" s="205"/>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row>
    <row r="16" spans="1:99" ht="15" customHeight="1" x14ac:dyDescent="0.25">
      <c r="A16" s="22"/>
      <c r="B16" s="157"/>
      <c r="C16" s="157"/>
      <c r="D16" s="158"/>
      <c r="E16" s="162"/>
      <c r="F16" s="163"/>
      <c r="G16" s="163"/>
      <c r="H16" s="163"/>
      <c r="I16" s="192"/>
      <c r="J16" s="195" t="s">
        <v>143</v>
      </c>
      <c r="K16" s="196"/>
      <c r="L16" s="196" t="s">
        <v>143</v>
      </c>
      <c r="M16" s="196"/>
      <c r="N16" s="196" t="s">
        <v>143</v>
      </c>
      <c r="O16" s="198"/>
      <c r="P16" s="195" t="s">
        <v>143</v>
      </c>
      <c r="Q16" s="196"/>
      <c r="R16" s="196" t="s">
        <v>143</v>
      </c>
      <c r="S16" s="196"/>
      <c r="T16" s="196" t="s">
        <v>143</v>
      </c>
      <c r="U16" s="198"/>
      <c r="V16" s="170" t="s">
        <v>143</v>
      </c>
      <c r="W16" s="171"/>
      <c r="X16" s="180" t="s">
        <v>143</v>
      </c>
      <c r="Y16" s="180"/>
      <c r="Z16" s="180" t="s">
        <v>143</v>
      </c>
      <c r="AA16" s="173"/>
      <c r="AB16" s="170" t="s">
        <v>143</v>
      </c>
      <c r="AC16" s="171"/>
      <c r="AD16" s="180" t="s">
        <v>143</v>
      </c>
      <c r="AE16" s="180"/>
      <c r="AF16" s="180" t="s">
        <v>143</v>
      </c>
      <c r="AG16" s="173"/>
      <c r="AH16" s="176" t="s">
        <v>143</v>
      </c>
      <c r="AI16" s="177"/>
      <c r="AJ16" s="177" t="s">
        <v>143</v>
      </c>
      <c r="AK16" s="177"/>
      <c r="AL16" s="177" t="s">
        <v>143</v>
      </c>
      <c r="AM16" s="179"/>
      <c r="AN16" s="22"/>
      <c r="AO16" s="203"/>
      <c r="AP16" s="204"/>
      <c r="AQ16" s="204"/>
      <c r="AR16" s="204"/>
      <c r="AS16" s="204"/>
      <c r="AT16" s="205"/>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row>
    <row r="17" spans="1:80" ht="15" customHeight="1" x14ac:dyDescent="0.25">
      <c r="A17" s="22"/>
      <c r="B17" s="157"/>
      <c r="C17" s="157"/>
      <c r="D17" s="158"/>
      <c r="E17" s="162"/>
      <c r="F17" s="163"/>
      <c r="G17" s="163"/>
      <c r="H17" s="163"/>
      <c r="I17" s="192"/>
      <c r="J17" s="195"/>
      <c r="K17" s="196"/>
      <c r="L17" s="196"/>
      <c r="M17" s="196"/>
      <c r="N17" s="196"/>
      <c r="O17" s="198"/>
      <c r="P17" s="195"/>
      <c r="Q17" s="196"/>
      <c r="R17" s="196"/>
      <c r="S17" s="196"/>
      <c r="T17" s="196"/>
      <c r="U17" s="198"/>
      <c r="V17" s="170"/>
      <c r="W17" s="171"/>
      <c r="X17" s="180"/>
      <c r="Y17" s="180"/>
      <c r="Z17" s="180"/>
      <c r="AA17" s="173"/>
      <c r="AB17" s="170"/>
      <c r="AC17" s="171"/>
      <c r="AD17" s="180"/>
      <c r="AE17" s="180"/>
      <c r="AF17" s="180"/>
      <c r="AG17" s="173"/>
      <c r="AH17" s="176"/>
      <c r="AI17" s="177"/>
      <c r="AJ17" s="177"/>
      <c r="AK17" s="177"/>
      <c r="AL17" s="177"/>
      <c r="AM17" s="179"/>
      <c r="AN17" s="22"/>
      <c r="AO17" s="203"/>
      <c r="AP17" s="204"/>
      <c r="AQ17" s="204"/>
      <c r="AR17" s="204"/>
      <c r="AS17" s="204"/>
      <c r="AT17" s="205"/>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row>
    <row r="18" spans="1:80" ht="15" customHeight="1" x14ac:dyDescent="0.25">
      <c r="A18" s="22"/>
      <c r="B18" s="157"/>
      <c r="C18" s="157"/>
      <c r="D18" s="158"/>
      <c r="E18" s="162"/>
      <c r="F18" s="163"/>
      <c r="G18" s="163"/>
      <c r="H18" s="163"/>
      <c r="I18" s="192"/>
      <c r="J18" s="195" t="s">
        <v>143</v>
      </c>
      <c r="K18" s="196"/>
      <c r="L18" s="196" t="s">
        <v>143</v>
      </c>
      <c r="M18" s="196"/>
      <c r="N18" s="196" t="s">
        <v>143</v>
      </c>
      <c r="O18" s="198"/>
      <c r="P18" s="195" t="s">
        <v>143</v>
      </c>
      <c r="Q18" s="196"/>
      <c r="R18" s="196" t="s">
        <v>143</v>
      </c>
      <c r="S18" s="196"/>
      <c r="T18" s="196" t="s">
        <v>143</v>
      </c>
      <c r="U18" s="198"/>
      <c r="V18" s="170" t="s">
        <v>143</v>
      </c>
      <c r="W18" s="171"/>
      <c r="X18" s="180" t="s">
        <v>143</v>
      </c>
      <c r="Y18" s="180"/>
      <c r="Z18" s="180" t="s">
        <v>143</v>
      </c>
      <c r="AA18" s="173"/>
      <c r="AB18" s="170" t="s">
        <v>143</v>
      </c>
      <c r="AC18" s="171"/>
      <c r="AD18" s="180" t="s">
        <v>143</v>
      </c>
      <c r="AE18" s="180"/>
      <c r="AF18" s="180" t="s">
        <v>143</v>
      </c>
      <c r="AG18" s="173"/>
      <c r="AH18" s="176" t="s">
        <v>143</v>
      </c>
      <c r="AI18" s="177"/>
      <c r="AJ18" s="177" t="s">
        <v>143</v>
      </c>
      <c r="AK18" s="177"/>
      <c r="AL18" s="177" t="s">
        <v>143</v>
      </c>
      <c r="AM18" s="179"/>
      <c r="AN18" s="22"/>
      <c r="AO18" s="203"/>
      <c r="AP18" s="204"/>
      <c r="AQ18" s="204"/>
      <c r="AR18" s="204"/>
      <c r="AS18" s="204"/>
      <c r="AT18" s="205"/>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row>
    <row r="19" spans="1:80" ht="15" customHeight="1" x14ac:dyDescent="0.25">
      <c r="A19" s="22"/>
      <c r="B19" s="157"/>
      <c r="C19" s="157"/>
      <c r="D19" s="158"/>
      <c r="E19" s="162"/>
      <c r="F19" s="163"/>
      <c r="G19" s="163"/>
      <c r="H19" s="163"/>
      <c r="I19" s="192"/>
      <c r="J19" s="195"/>
      <c r="K19" s="196"/>
      <c r="L19" s="196"/>
      <c r="M19" s="196"/>
      <c r="N19" s="196"/>
      <c r="O19" s="198"/>
      <c r="P19" s="195"/>
      <c r="Q19" s="196"/>
      <c r="R19" s="196"/>
      <c r="S19" s="196"/>
      <c r="T19" s="196"/>
      <c r="U19" s="198"/>
      <c r="V19" s="170"/>
      <c r="W19" s="171"/>
      <c r="X19" s="180"/>
      <c r="Y19" s="180"/>
      <c r="Z19" s="180"/>
      <c r="AA19" s="173"/>
      <c r="AB19" s="170"/>
      <c r="AC19" s="171"/>
      <c r="AD19" s="180"/>
      <c r="AE19" s="180"/>
      <c r="AF19" s="180"/>
      <c r="AG19" s="173"/>
      <c r="AH19" s="176"/>
      <c r="AI19" s="177"/>
      <c r="AJ19" s="177"/>
      <c r="AK19" s="177"/>
      <c r="AL19" s="177"/>
      <c r="AM19" s="179"/>
      <c r="AN19" s="22"/>
      <c r="AO19" s="203"/>
      <c r="AP19" s="204"/>
      <c r="AQ19" s="204"/>
      <c r="AR19" s="204"/>
      <c r="AS19" s="204"/>
      <c r="AT19" s="205"/>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row>
    <row r="20" spans="1:80" ht="15" customHeight="1" x14ac:dyDescent="0.25">
      <c r="A20" s="22"/>
      <c r="B20" s="157"/>
      <c r="C20" s="157"/>
      <c r="D20" s="158"/>
      <c r="E20" s="162"/>
      <c r="F20" s="163"/>
      <c r="G20" s="163"/>
      <c r="H20" s="163"/>
      <c r="I20" s="192"/>
      <c r="J20" s="195" t="s">
        <v>143</v>
      </c>
      <c r="K20" s="196"/>
      <c r="L20" s="196" t="s">
        <v>143</v>
      </c>
      <c r="M20" s="196"/>
      <c r="N20" s="196" t="s">
        <v>143</v>
      </c>
      <c r="O20" s="198"/>
      <c r="P20" s="195" t="s">
        <v>143</v>
      </c>
      <c r="Q20" s="196"/>
      <c r="R20" s="196" t="s">
        <v>143</v>
      </c>
      <c r="S20" s="196"/>
      <c r="T20" s="196" t="s">
        <v>143</v>
      </c>
      <c r="U20" s="198"/>
      <c r="V20" s="170" t="s">
        <v>143</v>
      </c>
      <c r="W20" s="171"/>
      <c r="X20" s="180" t="s">
        <v>143</v>
      </c>
      <c r="Y20" s="180"/>
      <c r="Z20" s="180" t="s">
        <v>143</v>
      </c>
      <c r="AA20" s="173"/>
      <c r="AB20" s="170" t="s">
        <v>143</v>
      </c>
      <c r="AC20" s="171"/>
      <c r="AD20" s="180" t="s">
        <v>143</v>
      </c>
      <c r="AE20" s="180"/>
      <c r="AF20" s="180" t="s">
        <v>143</v>
      </c>
      <c r="AG20" s="173"/>
      <c r="AH20" s="176" t="s">
        <v>143</v>
      </c>
      <c r="AI20" s="177"/>
      <c r="AJ20" s="177" t="s">
        <v>143</v>
      </c>
      <c r="AK20" s="177"/>
      <c r="AL20" s="177" t="s">
        <v>143</v>
      </c>
      <c r="AM20" s="179"/>
      <c r="AN20" s="22"/>
      <c r="AO20" s="203"/>
      <c r="AP20" s="204"/>
      <c r="AQ20" s="204"/>
      <c r="AR20" s="204"/>
      <c r="AS20" s="204"/>
      <c r="AT20" s="205"/>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row>
    <row r="21" spans="1:80" ht="15.75" customHeight="1" thickBot="1" x14ac:dyDescent="0.3">
      <c r="A21" s="22"/>
      <c r="B21" s="157"/>
      <c r="C21" s="157"/>
      <c r="D21" s="158"/>
      <c r="E21" s="165"/>
      <c r="F21" s="166"/>
      <c r="G21" s="166"/>
      <c r="H21" s="166"/>
      <c r="I21" s="166"/>
      <c r="J21" s="212"/>
      <c r="K21" s="213"/>
      <c r="L21" s="213"/>
      <c r="M21" s="213"/>
      <c r="N21" s="213"/>
      <c r="O21" s="214"/>
      <c r="P21" s="212"/>
      <c r="Q21" s="213"/>
      <c r="R21" s="213"/>
      <c r="S21" s="213"/>
      <c r="T21" s="213"/>
      <c r="U21" s="214"/>
      <c r="V21" s="209"/>
      <c r="W21" s="210"/>
      <c r="X21" s="210"/>
      <c r="Y21" s="210"/>
      <c r="Z21" s="210"/>
      <c r="AA21" s="211"/>
      <c r="AB21" s="209"/>
      <c r="AC21" s="210"/>
      <c r="AD21" s="210"/>
      <c r="AE21" s="210"/>
      <c r="AF21" s="210"/>
      <c r="AG21" s="211"/>
      <c r="AH21" s="199"/>
      <c r="AI21" s="190"/>
      <c r="AJ21" s="190"/>
      <c r="AK21" s="190"/>
      <c r="AL21" s="190"/>
      <c r="AM21" s="191"/>
      <c r="AN21" s="22"/>
      <c r="AO21" s="206"/>
      <c r="AP21" s="207"/>
      <c r="AQ21" s="207"/>
      <c r="AR21" s="207"/>
      <c r="AS21" s="207"/>
      <c r="AT21" s="208"/>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row>
    <row r="22" spans="1:80" x14ac:dyDescent="0.25">
      <c r="A22" s="22"/>
      <c r="B22" s="157"/>
      <c r="C22" s="157"/>
      <c r="D22" s="158"/>
      <c r="E22" s="159" t="s">
        <v>82</v>
      </c>
      <c r="F22" s="160"/>
      <c r="G22" s="160"/>
      <c r="H22" s="160"/>
      <c r="I22" s="161"/>
      <c r="J22" s="193" t="s">
        <v>143</v>
      </c>
      <c r="K22" s="194"/>
      <c r="L22" s="194" t="s">
        <v>143</v>
      </c>
      <c r="M22" s="194"/>
      <c r="N22" s="194" t="s">
        <v>143</v>
      </c>
      <c r="O22" s="197"/>
      <c r="P22" s="193" t="s">
        <v>143</v>
      </c>
      <c r="Q22" s="194"/>
      <c r="R22" s="194" t="s">
        <v>143</v>
      </c>
      <c r="S22" s="194"/>
      <c r="T22" s="194" t="s">
        <v>143</v>
      </c>
      <c r="U22" s="197"/>
      <c r="V22" s="193" t="s">
        <v>143</v>
      </c>
      <c r="W22" s="194"/>
      <c r="X22" s="194" t="s">
        <v>143</v>
      </c>
      <c r="Y22" s="194"/>
      <c r="Z22" s="194" t="s">
        <v>143</v>
      </c>
      <c r="AA22" s="197"/>
      <c r="AB22" s="168"/>
      <c r="AC22" s="169"/>
      <c r="AD22" s="169" t="s">
        <v>143</v>
      </c>
      <c r="AE22" s="169"/>
      <c r="AF22" s="169" t="s">
        <v>143</v>
      </c>
      <c r="AG22" s="172"/>
      <c r="AH22" s="174" t="s">
        <v>143</v>
      </c>
      <c r="AI22" s="175"/>
      <c r="AJ22" s="175" t="s">
        <v>143</v>
      </c>
      <c r="AK22" s="175"/>
      <c r="AL22" s="175" t="s">
        <v>143</v>
      </c>
      <c r="AM22" s="178"/>
      <c r="AN22" s="22"/>
      <c r="AO22" s="215" t="s">
        <v>63</v>
      </c>
      <c r="AP22" s="216"/>
      <c r="AQ22" s="216"/>
      <c r="AR22" s="216"/>
      <c r="AS22" s="216"/>
      <c r="AT22" s="217"/>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row>
    <row r="23" spans="1:80" x14ac:dyDescent="0.25">
      <c r="A23" s="22"/>
      <c r="B23" s="157"/>
      <c r="C23" s="157"/>
      <c r="D23" s="158"/>
      <c r="E23" s="162"/>
      <c r="F23" s="163"/>
      <c r="G23" s="163"/>
      <c r="H23" s="163"/>
      <c r="I23" s="164"/>
      <c r="J23" s="195"/>
      <c r="K23" s="196"/>
      <c r="L23" s="196"/>
      <c r="M23" s="196"/>
      <c r="N23" s="196"/>
      <c r="O23" s="198"/>
      <c r="P23" s="195"/>
      <c r="Q23" s="196"/>
      <c r="R23" s="196"/>
      <c r="S23" s="196"/>
      <c r="T23" s="196"/>
      <c r="U23" s="198"/>
      <c r="V23" s="195"/>
      <c r="W23" s="196"/>
      <c r="X23" s="196"/>
      <c r="Y23" s="196"/>
      <c r="Z23" s="196"/>
      <c r="AA23" s="198"/>
      <c r="AB23" s="170"/>
      <c r="AC23" s="171"/>
      <c r="AD23" s="171"/>
      <c r="AE23" s="171"/>
      <c r="AF23" s="171"/>
      <c r="AG23" s="173"/>
      <c r="AH23" s="176"/>
      <c r="AI23" s="177"/>
      <c r="AJ23" s="177"/>
      <c r="AK23" s="177"/>
      <c r="AL23" s="177"/>
      <c r="AM23" s="179"/>
      <c r="AN23" s="22"/>
      <c r="AO23" s="218"/>
      <c r="AP23" s="219"/>
      <c r="AQ23" s="219"/>
      <c r="AR23" s="219"/>
      <c r="AS23" s="219"/>
      <c r="AT23" s="220"/>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row>
    <row r="24" spans="1:80" x14ac:dyDescent="0.25">
      <c r="A24" s="22"/>
      <c r="B24" s="157"/>
      <c r="C24" s="157"/>
      <c r="D24" s="158"/>
      <c r="E24" s="162"/>
      <c r="F24" s="163"/>
      <c r="G24" s="163"/>
      <c r="H24" s="163"/>
      <c r="I24" s="164"/>
      <c r="J24" s="195" t="s">
        <v>143</v>
      </c>
      <c r="K24" s="196"/>
      <c r="L24" s="196" t="s">
        <v>143</v>
      </c>
      <c r="M24" s="196"/>
      <c r="N24" s="196" t="s">
        <v>143</v>
      </c>
      <c r="O24" s="198"/>
      <c r="P24" s="195" t="s">
        <v>143</v>
      </c>
      <c r="Q24" s="196"/>
      <c r="R24" s="196" t="s">
        <v>143</v>
      </c>
      <c r="S24" s="196"/>
      <c r="T24" s="196" t="s">
        <v>143</v>
      </c>
      <c r="U24" s="198"/>
      <c r="V24" s="195" t="s">
        <v>143</v>
      </c>
      <c r="W24" s="196"/>
      <c r="X24" s="196" t="s">
        <v>143</v>
      </c>
      <c r="Y24" s="196"/>
      <c r="Z24" s="196" t="s">
        <v>143</v>
      </c>
      <c r="AA24" s="198"/>
      <c r="AB24" s="170" t="s">
        <v>143</v>
      </c>
      <c r="AC24" s="171"/>
      <c r="AD24" s="180" t="s">
        <v>143</v>
      </c>
      <c r="AE24" s="180"/>
      <c r="AF24" s="180" t="s">
        <v>143</v>
      </c>
      <c r="AG24" s="173"/>
      <c r="AH24" s="176" t="s">
        <v>143</v>
      </c>
      <c r="AI24" s="177"/>
      <c r="AJ24" s="177" t="s">
        <v>143</v>
      </c>
      <c r="AK24" s="177"/>
      <c r="AL24" s="177" t="s">
        <v>143</v>
      </c>
      <c r="AM24" s="179"/>
      <c r="AN24" s="22"/>
      <c r="AO24" s="218"/>
      <c r="AP24" s="219"/>
      <c r="AQ24" s="219"/>
      <c r="AR24" s="219"/>
      <c r="AS24" s="219"/>
      <c r="AT24" s="220"/>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row>
    <row r="25" spans="1:80" x14ac:dyDescent="0.25">
      <c r="A25" s="22"/>
      <c r="B25" s="157"/>
      <c r="C25" s="157"/>
      <c r="D25" s="158"/>
      <c r="E25" s="162"/>
      <c r="F25" s="163"/>
      <c r="G25" s="163"/>
      <c r="H25" s="163"/>
      <c r="I25" s="164"/>
      <c r="J25" s="195"/>
      <c r="K25" s="196"/>
      <c r="L25" s="196"/>
      <c r="M25" s="196"/>
      <c r="N25" s="196"/>
      <c r="O25" s="198"/>
      <c r="P25" s="195"/>
      <c r="Q25" s="196"/>
      <c r="R25" s="196"/>
      <c r="S25" s="196"/>
      <c r="T25" s="196"/>
      <c r="U25" s="198"/>
      <c r="V25" s="195"/>
      <c r="W25" s="196"/>
      <c r="X25" s="196"/>
      <c r="Y25" s="196"/>
      <c r="Z25" s="196"/>
      <c r="AA25" s="198"/>
      <c r="AB25" s="170"/>
      <c r="AC25" s="171"/>
      <c r="AD25" s="180"/>
      <c r="AE25" s="180"/>
      <c r="AF25" s="180"/>
      <c r="AG25" s="173"/>
      <c r="AH25" s="176"/>
      <c r="AI25" s="177"/>
      <c r="AJ25" s="177"/>
      <c r="AK25" s="177"/>
      <c r="AL25" s="177"/>
      <c r="AM25" s="179"/>
      <c r="AN25" s="22"/>
      <c r="AO25" s="218"/>
      <c r="AP25" s="219"/>
      <c r="AQ25" s="219"/>
      <c r="AR25" s="219"/>
      <c r="AS25" s="219"/>
      <c r="AT25" s="220"/>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row>
    <row r="26" spans="1:80" x14ac:dyDescent="0.25">
      <c r="A26" s="22"/>
      <c r="B26" s="157"/>
      <c r="C26" s="157"/>
      <c r="D26" s="158"/>
      <c r="E26" s="162"/>
      <c r="F26" s="163"/>
      <c r="G26" s="163"/>
      <c r="H26" s="163"/>
      <c r="I26" s="164"/>
      <c r="J26" s="195" t="s">
        <v>143</v>
      </c>
      <c r="K26" s="196"/>
      <c r="L26" s="196" t="s">
        <v>143</v>
      </c>
      <c r="M26" s="196"/>
      <c r="N26" s="196" t="s">
        <v>143</v>
      </c>
      <c r="O26" s="198"/>
      <c r="P26" s="195" t="s">
        <v>143</v>
      </c>
      <c r="Q26" s="196"/>
      <c r="R26" s="196" t="s">
        <v>143</v>
      </c>
      <c r="S26" s="196"/>
      <c r="T26" s="196" t="s">
        <v>143</v>
      </c>
      <c r="U26" s="198"/>
      <c r="V26" s="195" t="s">
        <v>143</v>
      </c>
      <c r="W26" s="196"/>
      <c r="X26" s="196" t="s">
        <v>143</v>
      </c>
      <c r="Y26" s="196"/>
      <c r="Z26" s="196" t="s">
        <v>143</v>
      </c>
      <c r="AA26" s="198"/>
      <c r="AB26" s="170" t="s">
        <v>143</v>
      </c>
      <c r="AC26" s="171"/>
      <c r="AD26" s="180" t="s">
        <v>143</v>
      </c>
      <c r="AE26" s="180"/>
      <c r="AF26" s="180" t="s">
        <v>143</v>
      </c>
      <c r="AG26" s="173"/>
      <c r="AH26" s="176" t="s">
        <v>143</v>
      </c>
      <c r="AI26" s="177"/>
      <c r="AJ26" s="177" t="s">
        <v>143</v>
      </c>
      <c r="AK26" s="177"/>
      <c r="AL26" s="177" t="s">
        <v>143</v>
      </c>
      <c r="AM26" s="179"/>
      <c r="AN26" s="22"/>
      <c r="AO26" s="218"/>
      <c r="AP26" s="219"/>
      <c r="AQ26" s="219"/>
      <c r="AR26" s="219"/>
      <c r="AS26" s="219"/>
      <c r="AT26" s="220"/>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row>
    <row r="27" spans="1:80" x14ac:dyDescent="0.25">
      <c r="A27" s="22"/>
      <c r="B27" s="157"/>
      <c r="C27" s="157"/>
      <c r="D27" s="158"/>
      <c r="E27" s="162"/>
      <c r="F27" s="163"/>
      <c r="G27" s="163"/>
      <c r="H27" s="163"/>
      <c r="I27" s="164"/>
      <c r="J27" s="195"/>
      <c r="K27" s="196"/>
      <c r="L27" s="196"/>
      <c r="M27" s="196"/>
      <c r="N27" s="196"/>
      <c r="O27" s="198"/>
      <c r="P27" s="195"/>
      <c r="Q27" s="196"/>
      <c r="R27" s="196"/>
      <c r="S27" s="196"/>
      <c r="T27" s="196"/>
      <c r="U27" s="198"/>
      <c r="V27" s="195"/>
      <c r="W27" s="196"/>
      <c r="X27" s="196"/>
      <c r="Y27" s="196"/>
      <c r="Z27" s="196"/>
      <c r="AA27" s="198"/>
      <c r="AB27" s="170"/>
      <c r="AC27" s="171"/>
      <c r="AD27" s="180"/>
      <c r="AE27" s="180"/>
      <c r="AF27" s="180"/>
      <c r="AG27" s="173"/>
      <c r="AH27" s="176"/>
      <c r="AI27" s="177"/>
      <c r="AJ27" s="177"/>
      <c r="AK27" s="177"/>
      <c r="AL27" s="177"/>
      <c r="AM27" s="179"/>
      <c r="AN27" s="22"/>
      <c r="AO27" s="218"/>
      <c r="AP27" s="219"/>
      <c r="AQ27" s="219"/>
      <c r="AR27" s="219"/>
      <c r="AS27" s="219"/>
      <c r="AT27" s="220"/>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row>
    <row r="28" spans="1:80" x14ac:dyDescent="0.25">
      <c r="A28" s="22"/>
      <c r="B28" s="157"/>
      <c r="C28" s="157"/>
      <c r="D28" s="158"/>
      <c r="E28" s="162"/>
      <c r="F28" s="163"/>
      <c r="G28" s="163"/>
      <c r="H28" s="163"/>
      <c r="I28" s="164"/>
      <c r="J28" s="195" t="s">
        <v>143</v>
      </c>
      <c r="K28" s="196"/>
      <c r="L28" s="196" t="s">
        <v>143</v>
      </c>
      <c r="M28" s="196"/>
      <c r="N28" s="196" t="s">
        <v>143</v>
      </c>
      <c r="O28" s="198"/>
      <c r="P28" s="195" t="s">
        <v>143</v>
      </c>
      <c r="Q28" s="196"/>
      <c r="R28" s="196" t="s">
        <v>143</v>
      </c>
      <c r="S28" s="196"/>
      <c r="T28" s="196" t="s">
        <v>143</v>
      </c>
      <c r="U28" s="198"/>
      <c r="V28" s="195" t="s">
        <v>143</v>
      </c>
      <c r="W28" s="196"/>
      <c r="X28" s="196" t="s">
        <v>143</v>
      </c>
      <c r="Y28" s="196"/>
      <c r="Z28" s="196" t="s">
        <v>143</v>
      </c>
      <c r="AA28" s="198"/>
      <c r="AB28" s="170" t="s">
        <v>143</v>
      </c>
      <c r="AC28" s="171"/>
      <c r="AD28" s="180" t="s">
        <v>143</v>
      </c>
      <c r="AE28" s="180"/>
      <c r="AF28" s="180" t="s">
        <v>143</v>
      </c>
      <c r="AG28" s="173"/>
      <c r="AH28" s="176" t="s">
        <v>143</v>
      </c>
      <c r="AI28" s="177"/>
      <c r="AJ28" s="177" t="s">
        <v>143</v>
      </c>
      <c r="AK28" s="177"/>
      <c r="AL28" s="177" t="s">
        <v>143</v>
      </c>
      <c r="AM28" s="179"/>
      <c r="AN28" s="22"/>
      <c r="AO28" s="218"/>
      <c r="AP28" s="219"/>
      <c r="AQ28" s="219"/>
      <c r="AR28" s="219"/>
      <c r="AS28" s="219"/>
      <c r="AT28" s="220"/>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row>
    <row r="29" spans="1:80" ht="15.75" thickBot="1" x14ac:dyDescent="0.3">
      <c r="A29" s="22"/>
      <c r="B29" s="157"/>
      <c r="C29" s="157"/>
      <c r="D29" s="158"/>
      <c r="E29" s="165"/>
      <c r="F29" s="166"/>
      <c r="G29" s="166"/>
      <c r="H29" s="166"/>
      <c r="I29" s="167"/>
      <c r="J29" s="195"/>
      <c r="K29" s="196"/>
      <c r="L29" s="196"/>
      <c r="M29" s="196"/>
      <c r="N29" s="196"/>
      <c r="O29" s="198"/>
      <c r="P29" s="212"/>
      <c r="Q29" s="213"/>
      <c r="R29" s="213"/>
      <c r="S29" s="213"/>
      <c r="T29" s="213"/>
      <c r="U29" s="214"/>
      <c r="V29" s="212"/>
      <c r="W29" s="213"/>
      <c r="X29" s="213"/>
      <c r="Y29" s="213"/>
      <c r="Z29" s="213"/>
      <c r="AA29" s="214"/>
      <c r="AB29" s="209"/>
      <c r="AC29" s="210"/>
      <c r="AD29" s="210"/>
      <c r="AE29" s="210"/>
      <c r="AF29" s="210"/>
      <c r="AG29" s="211"/>
      <c r="AH29" s="199"/>
      <c r="AI29" s="190"/>
      <c r="AJ29" s="190"/>
      <c r="AK29" s="190"/>
      <c r="AL29" s="190"/>
      <c r="AM29" s="191"/>
      <c r="AN29" s="22"/>
      <c r="AO29" s="221"/>
      <c r="AP29" s="222"/>
      <c r="AQ29" s="222"/>
      <c r="AR29" s="222"/>
      <c r="AS29" s="222"/>
      <c r="AT29" s="223"/>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row>
    <row r="30" spans="1:80" x14ac:dyDescent="0.25">
      <c r="A30" s="22"/>
      <c r="B30" s="157"/>
      <c r="C30" s="157"/>
      <c r="D30" s="158"/>
      <c r="E30" s="159" t="s">
        <v>79</v>
      </c>
      <c r="F30" s="160"/>
      <c r="G30" s="160"/>
      <c r="H30" s="160"/>
      <c r="I30" s="160"/>
      <c r="J30" s="224" t="s">
        <v>143</v>
      </c>
      <c r="K30" s="225"/>
      <c r="L30" s="225" t="s">
        <v>143</v>
      </c>
      <c r="M30" s="225"/>
      <c r="N30" s="225" t="s">
        <v>143</v>
      </c>
      <c r="O30" s="228"/>
      <c r="P30" s="194" t="s">
        <v>143</v>
      </c>
      <c r="Q30" s="194"/>
      <c r="R30" s="194" t="s">
        <v>143</v>
      </c>
      <c r="S30" s="194"/>
      <c r="T30" s="194" t="s">
        <v>143</v>
      </c>
      <c r="U30" s="197"/>
      <c r="V30" s="193" t="s">
        <v>143</v>
      </c>
      <c r="W30" s="194"/>
      <c r="X30" s="194" t="s">
        <v>143</v>
      </c>
      <c r="Y30" s="194"/>
      <c r="Z30" s="194" t="s">
        <v>143</v>
      </c>
      <c r="AA30" s="197"/>
      <c r="AB30" s="168" t="s">
        <v>143</v>
      </c>
      <c r="AC30" s="169"/>
      <c r="AD30" s="169" t="s">
        <v>143</v>
      </c>
      <c r="AE30" s="169"/>
      <c r="AF30" s="169" t="s">
        <v>143</v>
      </c>
      <c r="AG30" s="172"/>
      <c r="AH30" s="174" t="s">
        <v>143</v>
      </c>
      <c r="AI30" s="175"/>
      <c r="AJ30" s="175" t="s">
        <v>143</v>
      </c>
      <c r="AK30" s="175"/>
      <c r="AL30" s="175" t="s">
        <v>143</v>
      </c>
      <c r="AM30" s="178"/>
      <c r="AN30" s="22"/>
      <c r="AO30" s="230" t="s">
        <v>64</v>
      </c>
      <c r="AP30" s="231"/>
      <c r="AQ30" s="231"/>
      <c r="AR30" s="231"/>
      <c r="AS30" s="231"/>
      <c r="AT30" s="23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row>
    <row r="31" spans="1:80" x14ac:dyDescent="0.25">
      <c r="A31" s="22"/>
      <c r="B31" s="157"/>
      <c r="C31" s="157"/>
      <c r="D31" s="158"/>
      <c r="E31" s="162"/>
      <c r="F31" s="163"/>
      <c r="G31" s="163"/>
      <c r="H31" s="163"/>
      <c r="I31" s="192"/>
      <c r="J31" s="226"/>
      <c r="K31" s="227"/>
      <c r="L31" s="227"/>
      <c r="M31" s="227"/>
      <c r="N31" s="227"/>
      <c r="O31" s="229"/>
      <c r="P31" s="196"/>
      <c r="Q31" s="196"/>
      <c r="R31" s="196"/>
      <c r="S31" s="196"/>
      <c r="T31" s="196"/>
      <c r="U31" s="198"/>
      <c r="V31" s="195"/>
      <c r="W31" s="196"/>
      <c r="X31" s="196"/>
      <c r="Y31" s="196"/>
      <c r="Z31" s="196"/>
      <c r="AA31" s="198"/>
      <c r="AB31" s="170"/>
      <c r="AC31" s="171"/>
      <c r="AD31" s="171"/>
      <c r="AE31" s="171"/>
      <c r="AF31" s="171"/>
      <c r="AG31" s="173"/>
      <c r="AH31" s="176"/>
      <c r="AI31" s="177"/>
      <c r="AJ31" s="177"/>
      <c r="AK31" s="177"/>
      <c r="AL31" s="177"/>
      <c r="AM31" s="179"/>
      <c r="AN31" s="22"/>
      <c r="AO31" s="233"/>
      <c r="AP31" s="234"/>
      <c r="AQ31" s="234"/>
      <c r="AR31" s="234"/>
      <c r="AS31" s="234"/>
      <c r="AT31" s="235"/>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row>
    <row r="32" spans="1:80" x14ac:dyDescent="0.25">
      <c r="A32" s="22"/>
      <c r="B32" s="157"/>
      <c r="C32" s="157"/>
      <c r="D32" s="158"/>
      <c r="E32" s="162"/>
      <c r="F32" s="163"/>
      <c r="G32" s="163"/>
      <c r="H32" s="163"/>
      <c r="I32" s="192"/>
      <c r="J32" s="226" t="s">
        <v>143</v>
      </c>
      <c r="K32" s="227"/>
      <c r="L32" s="227" t="s">
        <v>143</v>
      </c>
      <c r="M32" s="227"/>
      <c r="N32" s="227" t="s">
        <v>143</v>
      </c>
      <c r="O32" s="229"/>
      <c r="P32" s="196" t="s">
        <v>143</v>
      </c>
      <c r="Q32" s="196"/>
      <c r="R32" s="196" t="s">
        <v>143</v>
      </c>
      <c r="S32" s="196"/>
      <c r="T32" s="196" t="s">
        <v>143</v>
      </c>
      <c r="U32" s="198"/>
      <c r="V32" s="195" t="s">
        <v>143</v>
      </c>
      <c r="W32" s="196"/>
      <c r="X32" s="196" t="s">
        <v>143</v>
      </c>
      <c r="Y32" s="196"/>
      <c r="Z32" s="196" t="s">
        <v>143</v>
      </c>
      <c r="AA32" s="198"/>
      <c r="AB32" s="170" t="s">
        <v>143</v>
      </c>
      <c r="AC32" s="171"/>
      <c r="AD32" s="180" t="s">
        <v>143</v>
      </c>
      <c r="AE32" s="180"/>
      <c r="AF32" s="180" t="s">
        <v>143</v>
      </c>
      <c r="AG32" s="173"/>
      <c r="AH32" s="176" t="s">
        <v>143</v>
      </c>
      <c r="AI32" s="177"/>
      <c r="AJ32" s="177" t="s">
        <v>143</v>
      </c>
      <c r="AK32" s="177"/>
      <c r="AL32" s="177" t="s">
        <v>143</v>
      </c>
      <c r="AM32" s="179"/>
      <c r="AN32" s="22"/>
      <c r="AO32" s="233"/>
      <c r="AP32" s="234"/>
      <c r="AQ32" s="234"/>
      <c r="AR32" s="234"/>
      <c r="AS32" s="234"/>
      <c r="AT32" s="235"/>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row>
    <row r="33" spans="1:80" x14ac:dyDescent="0.25">
      <c r="A33" s="22"/>
      <c r="B33" s="157"/>
      <c r="C33" s="157"/>
      <c r="D33" s="158"/>
      <c r="E33" s="162"/>
      <c r="F33" s="163"/>
      <c r="G33" s="163"/>
      <c r="H33" s="163"/>
      <c r="I33" s="192"/>
      <c r="J33" s="226"/>
      <c r="K33" s="227"/>
      <c r="L33" s="227"/>
      <c r="M33" s="227"/>
      <c r="N33" s="227"/>
      <c r="O33" s="229"/>
      <c r="P33" s="196"/>
      <c r="Q33" s="196"/>
      <c r="R33" s="196"/>
      <c r="S33" s="196"/>
      <c r="T33" s="196"/>
      <c r="U33" s="198"/>
      <c r="V33" s="195"/>
      <c r="W33" s="196"/>
      <c r="X33" s="196"/>
      <c r="Y33" s="196"/>
      <c r="Z33" s="196"/>
      <c r="AA33" s="198"/>
      <c r="AB33" s="170"/>
      <c r="AC33" s="171"/>
      <c r="AD33" s="180"/>
      <c r="AE33" s="180"/>
      <c r="AF33" s="180"/>
      <c r="AG33" s="173"/>
      <c r="AH33" s="176"/>
      <c r="AI33" s="177"/>
      <c r="AJ33" s="177"/>
      <c r="AK33" s="177"/>
      <c r="AL33" s="177"/>
      <c r="AM33" s="179"/>
      <c r="AN33" s="22"/>
      <c r="AO33" s="233"/>
      <c r="AP33" s="234"/>
      <c r="AQ33" s="234"/>
      <c r="AR33" s="234"/>
      <c r="AS33" s="234"/>
      <c r="AT33" s="235"/>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row>
    <row r="34" spans="1:80" x14ac:dyDescent="0.25">
      <c r="A34" s="22"/>
      <c r="B34" s="157"/>
      <c r="C34" s="157"/>
      <c r="D34" s="158"/>
      <c r="E34" s="162"/>
      <c r="F34" s="163"/>
      <c r="G34" s="163"/>
      <c r="H34" s="163"/>
      <c r="I34" s="192"/>
      <c r="J34" s="226" t="s">
        <v>143</v>
      </c>
      <c r="K34" s="227"/>
      <c r="L34" s="227" t="s">
        <v>143</v>
      </c>
      <c r="M34" s="227"/>
      <c r="N34" s="227" t="s">
        <v>143</v>
      </c>
      <c r="O34" s="229"/>
      <c r="P34" s="196" t="s">
        <v>143</v>
      </c>
      <c r="Q34" s="196"/>
      <c r="R34" s="196" t="s">
        <v>143</v>
      </c>
      <c r="S34" s="196"/>
      <c r="T34" s="196" t="s">
        <v>143</v>
      </c>
      <c r="U34" s="198"/>
      <c r="V34" s="195" t="s">
        <v>143</v>
      </c>
      <c r="W34" s="196"/>
      <c r="X34" s="196" t="s">
        <v>143</v>
      </c>
      <c r="Y34" s="196"/>
      <c r="Z34" s="196" t="s">
        <v>143</v>
      </c>
      <c r="AA34" s="198"/>
      <c r="AB34" s="170" t="s">
        <v>143</v>
      </c>
      <c r="AC34" s="171"/>
      <c r="AD34" s="180" t="s">
        <v>143</v>
      </c>
      <c r="AE34" s="180"/>
      <c r="AF34" s="180" t="s">
        <v>143</v>
      </c>
      <c r="AG34" s="173"/>
      <c r="AH34" s="176" t="s">
        <v>143</v>
      </c>
      <c r="AI34" s="177"/>
      <c r="AJ34" s="177" t="s">
        <v>143</v>
      </c>
      <c r="AK34" s="177"/>
      <c r="AL34" s="177" t="s">
        <v>143</v>
      </c>
      <c r="AM34" s="179"/>
      <c r="AN34" s="22"/>
      <c r="AO34" s="233"/>
      <c r="AP34" s="234"/>
      <c r="AQ34" s="234"/>
      <c r="AR34" s="234"/>
      <c r="AS34" s="234"/>
      <c r="AT34" s="235"/>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row>
    <row r="35" spans="1:80" x14ac:dyDescent="0.25">
      <c r="A35" s="22"/>
      <c r="B35" s="157"/>
      <c r="C35" s="157"/>
      <c r="D35" s="158"/>
      <c r="E35" s="162"/>
      <c r="F35" s="163"/>
      <c r="G35" s="163"/>
      <c r="H35" s="163"/>
      <c r="I35" s="192"/>
      <c r="J35" s="226"/>
      <c r="K35" s="227"/>
      <c r="L35" s="227"/>
      <c r="M35" s="227"/>
      <c r="N35" s="227"/>
      <c r="O35" s="229"/>
      <c r="P35" s="196"/>
      <c r="Q35" s="196"/>
      <c r="R35" s="196"/>
      <c r="S35" s="196"/>
      <c r="T35" s="196"/>
      <c r="U35" s="198"/>
      <c r="V35" s="195"/>
      <c r="W35" s="196"/>
      <c r="X35" s="196"/>
      <c r="Y35" s="196"/>
      <c r="Z35" s="196"/>
      <c r="AA35" s="198"/>
      <c r="AB35" s="170"/>
      <c r="AC35" s="171"/>
      <c r="AD35" s="180"/>
      <c r="AE35" s="180"/>
      <c r="AF35" s="180"/>
      <c r="AG35" s="173"/>
      <c r="AH35" s="176"/>
      <c r="AI35" s="177"/>
      <c r="AJ35" s="177"/>
      <c r="AK35" s="177"/>
      <c r="AL35" s="177"/>
      <c r="AM35" s="179"/>
      <c r="AN35" s="22"/>
      <c r="AO35" s="233"/>
      <c r="AP35" s="234"/>
      <c r="AQ35" s="234"/>
      <c r="AR35" s="234"/>
      <c r="AS35" s="234"/>
      <c r="AT35" s="235"/>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row>
    <row r="36" spans="1:80" x14ac:dyDescent="0.25">
      <c r="A36" s="22"/>
      <c r="B36" s="157"/>
      <c r="C36" s="157"/>
      <c r="D36" s="158"/>
      <c r="E36" s="162"/>
      <c r="F36" s="163"/>
      <c r="G36" s="163"/>
      <c r="H36" s="163"/>
      <c r="I36" s="192"/>
      <c r="J36" s="226" t="s">
        <v>143</v>
      </c>
      <c r="K36" s="227"/>
      <c r="L36" s="227" t="s">
        <v>143</v>
      </c>
      <c r="M36" s="227"/>
      <c r="N36" s="227" t="s">
        <v>143</v>
      </c>
      <c r="O36" s="229"/>
      <c r="P36" s="196" t="s">
        <v>143</v>
      </c>
      <c r="Q36" s="196"/>
      <c r="R36" s="196" t="s">
        <v>143</v>
      </c>
      <c r="S36" s="196"/>
      <c r="T36" s="196" t="s">
        <v>143</v>
      </c>
      <c r="U36" s="198"/>
      <c r="V36" s="195" t="s">
        <v>143</v>
      </c>
      <c r="W36" s="196"/>
      <c r="X36" s="196" t="s">
        <v>143</v>
      </c>
      <c r="Y36" s="196"/>
      <c r="Z36" s="196" t="s">
        <v>143</v>
      </c>
      <c r="AA36" s="198"/>
      <c r="AB36" s="170" t="s">
        <v>143</v>
      </c>
      <c r="AC36" s="171"/>
      <c r="AD36" s="180" t="s">
        <v>143</v>
      </c>
      <c r="AE36" s="180"/>
      <c r="AF36" s="180" t="s">
        <v>143</v>
      </c>
      <c r="AG36" s="173"/>
      <c r="AH36" s="176" t="s">
        <v>143</v>
      </c>
      <c r="AI36" s="177"/>
      <c r="AJ36" s="177" t="s">
        <v>143</v>
      </c>
      <c r="AK36" s="177"/>
      <c r="AL36" s="177" t="s">
        <v>143</v>
      </c>
      <c r="AM36" s="179"/>
      <c r="AN36" s="22"/>
      <c r="AO36" s="233"/>
      <c r="AP36" s="234"/>
      <c r="AQ36" s="234"/>
      <c r="AR36" s="234"/>
      <c r="AS36" s="234"/>
      <c r="AT36" s="235"/>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row>
    <row r="37" spans="1:80" ht="15.75" thickBot="1" x14ac:dyDescent="0.3">
      <c r="A37" s="22"/>
      <c r="B37" s="157"/>
      <c r="C37" s="157"/>
      <c r="D37" s="158"/>
      <c r="E37" s="165"/>
      <c r="F37" s="166"/>
      <c r="G37" s="166"/>
      <c r="H37" s="166"/>
      <c r="I37" s="166"/>
      <c r="J37" s="239"/>
      <c r="K37" s="240"/>
      <c r="L37" s="240"/>
      <c r="M37" s="240"/>
      <c r="N37" s="240"/>
      <c r="O37" s="241"/>
      <c r="P37" s="213"/>
      <c r="Q37" s="213"/>
      <c r="R37" s="213"/>
      <c r="S37" s="213"/>
      <c r="T37" s="213"/>
      <c r="U37" s="214"/>
      <c r="V37" s="212"/>
      <c r="W37" s="213"/>
      <c r="X37" s="213"/>
      <c r="Y37" s="213"/>
      <c r="Z37" s="213"/>
      <c r="AA37" s="214"/>
      <c r="AB37" s="209"/>
      <c r="AC37" s="210"/>
      <c r="AD37" s="210"/>
      <c r="AE37" s="210"/>
      <c r="AF37" s="210"/>
      <c r="AG37" s="211"/>
      <c r="AH37" s="199"/>
      <c r="AI37" s="190"/>
      <c r="AJ37" s="190"/>
      <c r="AK37" s="190"/>
      <c r="AL37" s="190"/>
      <c r="AM37" s="191"/>
      <c r="AN37" s="22"/>
      <c r="AO37" s="236"/>
      <c r="AP37" s="237"/>
      <c r="AQ37" s="237"/>
      <c r="AR37" s="237"/>
      <c r="AS37" s="237"/>
      <c r="AT37" s="238"/>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row>
    <row r="38" spans="1:80" x14ac:dyDescent="0.25">
      <c r="A38" s="22"/>
      <c r="B38" s="157"/>
      <c r="C38" s="157"/>
      <c r="D38" s="158"/>
      <c r="E38" s="159" t="s">
        <v>78</v>
      </c>
      <c r="F38" s="160"/>
      <c r="G38" s="160"/>
      <c r="H38" s="160"/>
      <c r="I38" s="161"/>
      <c r="J38" s="224" t="s">
        <v>143</v>
      </c>
      <c r="K38" s="225"/>
      <c r="L38" s="225" t="s">
        <v>143</v>
      </c>
      <c r="M38" s="225"/>
      <c r="N38" s="225" t="s">
        <v>143</v>
      </c>
      <c r="O38" s="228"/>
      <c r="P38" s="224" t="s">
        <v>143</v>
      </c>
      <c r="Q38" s="225"/>
      <c r="R38" s="225" t="s">
        <v>143</v>
      </c>
      <c r="S38" s="225"/>
      <c r="T38" s="225" t="s">
        <v>143</v>
      </c>
      <c r="U38" s="228"/>
      <c r="V38" s="193" t="s">
        <v>143</v>
      </c>
      <c r="W38" s="194"/>
      <c r="X38" s="194" t="s">
        <v>143</v>
      </c>
      <c r="Y38" s="194"/>
      <c r="Z38" s="194" t="s">
        <v>143</v>
      </c>
      <c r="AA38" s="197"/>
      <c r="AB38" s="168" t="s">
        <v>143</v>
      </c>
      <c r="AC38" s="169"/>
      <c r="AD38" s="169" t="s">
        <v>143</v>
      </c>
      <c r="AE38" s="169"/>
      <c r="AF38" s="169" t="s">
        <v>143</v>
      </c>
      <c r="AG38" s="172"/>
      <c r="AH38" s="174" t="s">
        <v>143</v>
      </c>
      <c r="AI38" s="175"/>
      <c r="AJ38" s="175" t="s">
        <v>143</v>
      </c>
      <c r="AK38" s="175"/>
      <c r="AL38" s="175" t="s">
        <v>143</v>
      </c>
      <c r="AM38" s="178"/>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row>
    <row r="39" spans="1:80" x14ac:dyDescent="0.25">
      <c r="A39" s="22"/>
      <c r="B39" s="157"/>
      <c r="C39" s="157"/>
      <c r="D39" s="158"/>
      <c r="E39" s="162"/>
      <c r="F39" s="163"/>
      <c r="G39" s="163"/>
      <c r="H39" s="163"/>
      <c r="I39" s="164"/>
      <c r="J39" s="226"/>
      <c r="K39" s="227"/>
      <c r="L39" s="227"/>
      <c r="M39" s="227"/>
      <c r="N39" s="227"/>
      <c r="O39" s="229"/>
      <c r="P39" s="226"/>
      <c r="Q39" s="227"/>
      <c r="R39" s="227"/>
      <c r="S39" s="227"/>
      <c r="T39" s="227"/>
      <c r="U39" s="229"/>
      <c r="V39" s="195"/>
      <c r="W39" s="196"/>
      <c r="X39" s="196"/>
      <c r="Y39" s="196"/>
      <c r="Z39" s="196"/>
      <c r="AA39" s="198"/>
      <c r="AB39" s="170"/>
      <c r="AC39" s="171"/>
      <c r="AD39" s="171"/>
      <c r="AE39" s="171"/>
      <c r="AF39" s="171"/>
      <c r="AG39" s="173"/>
      <c r="AH39" s="176"/>
      <c r="AI39" s="177"/>
      <c r="AJ39" s="177"/>
      <c r="AK39" s="177"/>
      <c r="AL39" s="177"/>
      <c r="AM39" s="179"/>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row>
    <row r="40" spans="1:80" x14ac:dyDescent="0.25">
      <c r="A40" s="22"/>
      <c r="B40" s="157"/>
      <c r="C40" s="157"/>
      <c r="D40" s="158"/>
      <c r="E40" s="162"/>
      <c r="F40" s="163"/>
      <c r="G40" s="163"/>
      <c r="H40" s="163"/>
      <c r="I40" s="164"/>
      <c r="J40" s="226" t="s">
        <v>143</v>
      </c>
      <c r="K40" s="227"/>
      <c r="L40" s="227" t="s">
        <v>143</v>
      </c>
      <c r="M40" s="227"/>
      <c r="N40" s="227" t="s">
        <v>143</v>
      </c>
      <c r="O40" s="229"/>
      <c r="P40" s="226" t="s">
        <v>143</v>
      </c>
      <c r="Q40" s="227"/>
      <c r="R40" s="227" t="s">
        <v>143</v>
      </c>
      <c r="S40" s="227"/>
      <c r="T40" s="227" t="s">
        <v>143</v>
      </c>
      <c r="U40" s="229"/>
      <c r="V40" s="195" t="s">
        <v>143</v>
      </c>
      <c r="W40" s="196"/>
      <c r="X40" s="196" t="s">
        <v>143</v>
      </c>
      <c r="Y40" s="196"/>
      <c r="Z40" s="196" t="s">
        <v>143</v>
      </c>
      <c r="AA40" s="198"/>
      <c r="AB40" s="170" t="s">
        <v>143</v>
      </c>
      <c r="AC40" s="171"/>
      <c r="AD40" s="180" t="s">
        <v>143</v>
      </c>
      <c r="AE40" s="180"/>
      <c r="AF40" s="180" t="s">
        <v>143</v>
      </c>
      <c r="AG40" s="173"/>
      <c r="AH40" s="176" t="s">
        <v>143</v>
      </c>
      <c r="AI40" s="177"/>
      <c r="AJ40" s="177" t="s">
        <v>143</v>
      </c>
      <c r="AK40" s="177"/>
      <c r="AL40" s="177" t="s">
        <v>143</v>
      </c>
      <c r="AM40" s="179"/>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row>
    <row r="41" spans="1:80" x14ac:dyDescent="0.25">
      <c r="A41" s="22"/>
      <c r="B41" s="157"/>
      <c r="C41" s="157"/>
      <c r="D41" s="158"/>
      <c r="E41" s="162"/>
      <c r="F41" s="163"/>
      <c r="G41" s="163"/>
      <c r="H41" s="163"/>
      <c r="I41" s="164"/>
      <c r="J41" s="226"/>
      <c r="K41" s="227"/>
      <c r="L41" s="227"/>
      <c r="M41" s="227"/>
      <c r="N41" s="227"/>
      <c r="O41" s="229"/>
      <c r="P41" s="226"/>
      <c r="Q41" s="227"/>
      <c r="R41" s="227"/>
      <c r="S41" s="227"/>
      <c r="T41" s="227"/>
      <c r="U41" s="229"/>
      <c r="V41" s="195"/>
      <c r="W41" s="196"/>
      <c r="X41" s="196"/>
      <c r="Y41" s="196"/>
      <c r="Z41" s="196"/>
      <c r="AA41" s="198"/>
      <c r="AB41" s="170"/>
      <c r="AC41" s="171"/>
      <c r="AD41" s="180"/>
      <c r="AE41" s="180"/>
      <c r="AF41" s="180"/>
      <c r="AG41" s="173"/>
      <c r="AH41" s="176"/>
      <c r="AI41" s="177"/>
      <c r="AJ41" s="177"/>
      <c r="AK41" s="177"/>
      <c r="AL41" s="177"/>
      <c r="AM41" s="179"/>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row>
    <row r="42" spans="1:80" x14ac:dyDescent="0.25">
      <c r="A42" s="22"/>
      <c r="B42" s="157"/>
      <c r="C42" s="157"/>
      <c r="D42" s="158"/>
      <c r="E42" s="162"/>
      <c r="F42" s="163"/>
      <c r="G42" s="163"/>
      <c r="H42" s="163"/>
      <c r="I42" s="164"/>
      <c r="J42" s="226" t="s">
        <v>143</v>
      </c>
      <c r="K42" s="227"/>
      <c r="L42" s="227" t="s">
        <v>143</v>
      </c>
      <c r="M42" s="227"/>
      <c r="N42" s="227" t="s">
        <v>143</v>
      </c>
      <c r="O42" s="229"/>
      <c r="P42" s="226" t="s">
        <v>143</v>
      </c>
      <c r="Q42" s="227"/>
      <c r="R42" s="227" t="s">
        <v>143</v>
      </c>
      <c r="S42" s="227"/>
      <c r="T42" s="227" t="s">
        <v>143</v>
      </c>
      <c r="U42" s="229"/>
      <c r="V42" s="195" t="s">
        <v>143</v>
      </c>
      <c r="W42" s="196"/>
      <c r="X42" s="196" t="s">
        <v>143</v>
      </c>
      <c r="Y42" s="196"/>
      <c r="Z42" s="196" t="s">
        <v>143</v>
      </c>
      <c r="AA42" s="198"/>
      <c r="AB42" s="170" t="s">
        <v>143</v>
      </c>
      <c r="AC42" s="171"/>
      <c r="AD42" s="180" t="s">
        <v>143</v>
      </c>
      <c r="AE42" s="180"/>
      <c r="AF42" s="180" t="s">
        <v>143</v>
      </c>
      <c r="AG42" s="173"/>
      <c r="AH42" s="176" t="s">
        <v>143</v>
      </c>
      <c r="AI42" s="177"/>
      <c r="AJ42" s="177" t="s">
        <v>143</v>
      </c>
      <c r="AK42" s="177"/>
      <c r="AL42" s="177" t="s">
        <v>143</v>
      </c>
      <c r="AM42" s="179"/>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row>
    <row r="43" spans="1:80" x14ac:dyDescent="0.25">
      <c r="A43" s="22"/>
      <c r="B43" s="157"/>
      <c r="C43" s="157"/>
      <c r="D43" s="158"/>
      <c r="E43" s="162"/>
      <c r="F43" s="163"/>
      <c r="G43" s="163"/>
      <c r="H43" s="163"/>
      <c r="I43" s="164"/>
      <c r="J43" s="226"/>
      <c r="K43" s="227"/>
      <c r="L43" s="227"/>
      <c r="M43" s="227"/>
      <c r="N43" s="227"/>
      <c r="O43" s="229"/>
      <c r="P43" s="226"/>
      <c r="Q43" s="227"/>
      <c r="R43" s="227"/>
      <c r="S43" s="227"/>
      <c r="T43" s="227"/>
      <c r="U43" s="229"/>
      <c r="V43" s="195"/>
      <c r="W43" s="196"/>
      <c r="X43" s="196"/>
      <c r="Y43" s="196"/>
      <c r="Z43" s="196"/>
      <c r="AA43" s="198"/>
      <c r="AB43" s="170"/>
      <c r="AC43" s="171"/>
      <c r="AD43" s="180"/>
      <c r="AE43" s="180"/>
      <c r="AF43" s="180"/>
      <c r="AG43" s="173"/>
      <c r="AH43" s="176"/>
      <c r="AI43" s="177"/>
      <c r="AJ43" s="177"/>
      <c r="AK43" s="177"/>
      <c r="AL43" s="177"/>
      <c r="AM43" s="179"/>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row>
    <row r="44" spans="1:80" x14ac:dyDescent="0.25">
      <c r="A44" s="22"/>
      <c r="B44" s="157"/>
      <c r="C44" s="157"/>
      <c r="D44" s="158"/>
      <c r="E44" s="162"/>
      <c r="F44" s="163"/>
      <c r="G44" s="163"/>
      <c r="H44" s="163"/>
      <c r="I44" s="164"/>
      <c r="J44" s="226" t="s">
        <v>143</v>
      </c>
      <c r="K44" s="227"/>
      <c r="L44" s="227" t="s">
        <v>143</v>
      </c>
      <c r="M44" s="227"/>
      <c r="N44" s="227" t="s">
        <v>143</v>
      </c>
      <c r="O44" s="229"/>
      <c r="P44" s="226" t="s">
        <v>143</v>
      </c>
      <c r="Q44" s="227"/>
      <c r="R44" s="227" t="s">
        <v>143</v>
      </c>
      <c r="S44" s="227"/>
      <c r="T44" s="227" t="s">
        <v>143</v>
      </c>
      <c r="U44" s="229"/>
      <c r="V44" s="195" t="s">
        <v>143</v>
      </c>
      <c r="W44" s="196"/>
      <c r="X44" s="196" t="s">
        <v>143</v>
      </c>
      <c r="Y44" s="196"/>
      <c r="Z44" s="196" t="s">
        <v>143</v>
      </c>
      <c r="AA44" s="198"/>
      <c r="AB44" s="170" t="s">
        <v>143</v>
      </c>
      <c r="AC44" s="171"/>
      <c r="AD44" s="180" t="s">
        <v>143</v>
      </c>
      <c r="AE44" s="180"/>
      <c r="AF44" s="180" t="s">
        <v>143</v>
      </c>
      <c r="AG44" s="173"/>
      <c r="AH44" s="176" t="s">
        <v>143</v>
      </c>
      <c r="AI44" s="177"/>
      <c r="AJ44" s="177" t="s">
        <v>143</v>
      </c>
      <c r="AK44" s="177"/>
      <c r="AL44" s="177" t="s">
        <v>143</v>
      </c>
      <c r="AM44" s="179"/>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row>
    <row r="45" spans="1:80" ht="15.75" thickBot="1" x14ac:dyDescent="0.3">
      <c r="A45" s="22"/>
      <c r="B45" s="157"/>
      <c r="C45" s="157"/>
      <c r="D45" s="158"/>
      <c r="E45" s="165"/>
      <c r="F45" s="166"/>
      <c r="G45" s="166"/>
      <c r="H45" s="166"/>
      <c r="I45" s="167"/>
      <c r="J45" s="239"/>
      <c r="K45" s="240"/>
      <c r="L45" s="240"/>
      <c r="M45" s="240"/>
      <c r="N45" s="240"/>
      <c r="O45" s="241"/>
      <c r="P45" s="239"/>
      <c r="Q45" s="240"/>
      <c r="R45" s="240"/>
      <c r="S45" s="240"/>
      <c r="T45" s="240"/>
      <c r="U45" s="241"/>
      <c r="V45" s="212"/>
      <c r="W45" s="213"/>
      <c r="X45" s="213"/>
      <c r="Y45" s="213"/>
      <c r="Z45" s="213"/>
      <c r="AA45" s="214"/>
      <c r="AB45" s="209"/>
      <c r="AC45" s="210"/>
      <c r="AD45" s="210"/>
      <c r="AE45" s="210"/>
      <c r="AF45" s="210"/>
      <c r="AG45" s="211"/>
      <c r="AH45" s="199"/>
      <c r="AI45" s="190"/>
      <c r="AJ45" s="190"/>
      <c r="AK45" s="190"/>
      <c r="AL45" s="190"/>
      <c r="AM45" s="191"/>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row>
    <row r="46" spans="1:80" x14ac:dyDescent="0.25">
      <c r="A46" s="22"/>
      <c r="B46" s="22"/>
      <c r="C46" s="22"/>
      <c r="D46" s="22"/>
      <c r="E46" s="22"/>
      <c r="F46" s="22"/>
      <c r="G46" s="22"/>
      <c r="H46" s="22"/>
      <c r="I46" s="22"/>
      <c r="J46" s="159" t="s">
        <v>77</v>
      </c>
      <c r="K46" s="160"/>
      <c r="L46" s="160"/>
      <c r="M46" s="160"/>
      <c r="N46" s="160"/>
      <c r="O46" s="161"/>
      <c r="P46" s="159" t="s">
        <v>76</v>
      </c>
      <c r="Q46" s="160"/>
      <c r="R46" s="160"/>
      <c r="S46" s="160"/>
      <c r="T46" s="160"/>
      <c r="U46" s="161"/>
      <c r="V46" s="159" t="s">
        <v>75</v>
      </c>
      <c r="W46" s="160"/>
      <c r="X46" s="160"/>
      <c r="Y46" s="160"/>
      <c r="Z46" s="160"/>
      <c r="AA46" s="161"/>
      <c r="AB46" s="159" t="s">
        <v>74</v>
      </c>
      <c r="AC46" s="242"/>
      <c r="AD46" s="160"/>
      <c r="AE46" s="160"/>
      <c r="AF46" s="160"/>
      <c r="AG46" s="161"/>
      <c r="AH46" s="159" t="s">
        <v>73</v>
      </c>
      <c r="AI46" s="160"/>
      <c r="AJ46" s="160"/>
      <c r="AK46" s="160"/>
      <c r="AL46" s="160"/>
      <c r="AM46" s="161"/>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row>
    <row r="47" spans="1:80" x14ac:dyDescent="0.25">
      <c r="A47" s="22"/>
      <c r="B47" s="22"/>
      <c r="C47" s="22"/>
      <c r="D47" s="22"/>
      <c r="E47" s="22"/>
      <c r="F47" s="22"/>
      <c r="G47" s="22"/>
      <c r="H47" s="22"/>
      <c r="I47" s="22"/>
      <c r="J47" s="162"/>
      <c r="K47" s="163"/>
      <c r="L47" s="163"/>
      <c r="M47" s="163"/>
      <c r="N47" s="163"/>
      <c r="O47" s="164"/>
      <c r="P47" s="162"/>
      <c r="Q47" s="163"/>
      <c r="R47" s="163"/>
      <c r="S47" s="163"/>
      <c r="T47" s="163"/>
      <c r="U47" s="164"/>
      <c r="V47" s="162"/>
      <c r="W47" s="163"/>
      <c r="X47" s="163"/>
      <c r="Y47" s="163"/>
      <c r="Z47" s="163"/>
      <c r="AA47" s="164"/>
      <c r="AB47" s="162"/>
      <c r="AC47" s="163"/>
      <c r="AD47" s="163"/>
      <c r="AE47" s="163"/>
      <c r="AF47" s="163"/>
      <c r="AG47" s="164"/>
      <c r="AH47" s="162"/>
      <c r="AI47" s="163"/>
      <c r="AJ47" s="163"/>
      <c r="AK47" s="163"/>
      <c r="AL47" s="163"/>
      <c r="AM47" s="164"/>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row>
    <row r="48" spans="1:80" x14ac:dyDescent="0.25">
      <c r="A48" s="22"/>
      <c r="B48" s="22"/>
      <c r="C48" s="22"/>
      <c r="D48" s="22"/>
      <c r="E48" s="22"/>
      <c r="F48" s="22"/>
      <c r="G48" s="22"/>
      <c r="H48" s="22"/>
      <c r="I48" s="22"/>
      <c r="J48" s="162"/>
      <c r="K48" s="163"/>
      <c r="L48" s="163"/>
      <c r="M48" s="163"/>
      <c r="N48" s="163"/>
      <c r="O48" s="164"/>
      <c r="P48" s="162"/>
      <c r="Q48" s="163"/>
      <c r="R48" s="163"/>
      <c r="S48" s="163"/>
      <c r="T48" s="163"/>
      <c r="U48" s="164"/>
      <c r="V48" s="162"/>
      <c r="W48" s="163"/>
      <c r="X48" s="163"/>
      <c r="Y48" s="163"/>
      <c r="Z48" s="163"/>
      <c r="AA48" s="164"/>
      <c r="AB48" s="162"/>
      <c r="AC48" s="163"/>
      <c r="AD48" s="163"/>
      <c r="AE48" s="163"/>
      <c r="AF48" s="163"/>
      <c r="AG48" s="164"/>
      <c r="AH48" s="162"/>
      <c r="AI48" s="163"/>
      <c r="AJ48" s="163"/>
      <c r="AK48" s="163"/>
      <c r="AL48" s="163"/>
      <c r="AM48" s="164"/>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row>
    <row r="49" spans="1:80" x14ac:dyDescent="0.25">
      <c r="A49" s="22"/>
      <c r="B49" s="22"/>
      <c r="C49" s="22"/>
      <c r="D49" s="22"/>
      <c r="E49" s="22"/>
      <c r="F49" s="22"/>
      <c r="G49" s="22"/>
      <c r="H49" s="22"/>
      <c r="I49" s="22"/>
      <c r="J49" s="162"/>
      <c r="K49" s="163"/>
      <c r="L49" s="163"/>
      <c r="M49" s="163"/>
      <c r="N49" s="163"/>
      <c r="O49" s="164"/>
      <c r="P49" s="162"/>
      <c r="Q49" s="163"/>
      <c r="R49" s="163"/>
      <c r="S49" s="163"/>
      <c r="T49" s="163"/>
      <c r="U49" s="164"/>
      <c r="V49" s="162"/>
      <c r="W49" s="163"/>
      <c r="X49" s="163"/>
      <c r="Y49" s="163"/>
      <c r="Z49" s="163"/>
      <c r="AA49" s="164"/>
      <c r="AB49" s="162"/>
      <c r="AC49" s="163"/>
      <c r="AD49" s="163"/>
      <c r="AE49" s="163"/>
      <c r="AF49" s="163"/>
      <c r="AG49" s="164"/>
      <c r="AH49" s="162"/>
      <c r="AI49" s="163"/>
      <c r="AJ49" s="163"/>
      <c r="AK49" s="163"/>
      <c r="AL49" s="163"/>
      <c r="AM49" s="164"/>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row>
    <row r="50" spans="1:80" x14ac:dyDescent="0.25">
      <c r="A50" s="22"/>
      <c r="B50" s="22"/>
      <c r="C50" s="22"/>
      <c r="D50" s="22"/>
      <c r="E50" s="22"/>
      <c r="F50" s="22"/>
      <c r="G50" s="22"/>
      <c r="H50" s="22"/>
      <c r="I50" s="22"/>
      <c r="J50" s="162"/>
      <c r="K50" s="163"/>
      <c r="L50" s="163"/>
      <c r="M50" s="163"/>
      <c r="N50" s="163"/>
      <c r="O50" s="164"/>
      <c r="P50" s="162"/>
      <c r="Q50" s="163"/>
      <c r="R50" s="163"/>
      <c r="S50" s="163"/>
      <c r="T50" s="163"/>
      <c r="U50" s="164"/>
      <c r="V50" s="162"/>
      <c r="W50" s="163"/>
      <c r="X50" s="163"/>
      <c r="Y50" s="163"/>
      <c r="Z50" s="163"/>
      <c r="AA50" s="164"/>
      <c r="AB50" s="162"/>
      <c r="AC50" s="163"/>
      <c r="AD50" s="163"/>
      <c r="AE50" s="163"/>
      <c r="AF50" s="163"/>
      <c r="AG50" s="164"/>
      <c r="AH50" s="162"/>
      <c r="AI50" s="163"/>
      <c r="AJ50" s="163"/>
      <c r="AK50" s="163"/>
      <c r="AL50" s="163"/>
      <c r="AM50" s="164"/>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row>
    <row r="51" spans="1:80" ht="15.75" thickBot="1" x14ac:dyDescent="0.3">
      <c r="A51" s="22"/>
      <c r="B51" s="22"/>
      <c r="C51" s="22"/>
      <c r="D51" s="22"/>
      <c r="E51" s="22"/>
      <c r="F51" s="22"/>
      <c r="G51" s="22"/>
      <c r="H51" s="22"/>
      <c r="I51" s="22"/>
      <c r="J51" s="165"/>
      <c r="K51" s="166"/>
      <c r="L51" s="166"/>
      <c r="M51" s="166"/>
      <c r="N51" s="166"/>
      <c r="O51" s="167"/>
      <c r="P51" s="165"/>
      <c r="Q51" s="166"/>
      <c r="R51" s="166"/>
      <c r="S51" s="166"/>
      <c r="T51" s="166"/>
      <c r="U51" s="167"/>
      <c r="V51" s="165"/>
      <c r="W51" s="166"/>
      <c r="X51" s="166"/>
      <c r="Y51" s="166"/>
      <c r="Z51" s="166"/>
      <c r="AA51" s="167"/>
      <c r="AB51" s="165"/>
      <c r="AC51" s="166"/>
      <c r="AD51" s="166"/>
      <c r="AE51" s="166"/>
      <c r="AF51" s="166"/>
      <c r="AG51" s="167"/>
      <c r="AH51" s="165"/>
      <c r="AI51" s="166"/>
      <c r="AJ51" s="166"/>
      <c r="AK51" s="166"/>
      <c r="AL51" s="166"/>
      <c r="AM51" s="167"/>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row>
    <row r="52" spans="1:80" x14ac:dyDescent="0.25">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row>
    <row r="53" spans="1:80" ht="15" customHeight="1" x14ac:dyDescent="0.25">
      <c r="A53" s="22"/>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row>
    <row r="54" spans="1:80" ht="15" customHeight="1" x14ac:dyDescent="0.25">
      <c r="A54" s="22"/>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row>
    <row r="55" spans="1:80" x14ac:dyDescent="0.25">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row>
    <row r="56" spans="1:80" x14ac:dyDescent="0.25">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row>
    <row r="57" spans="1:80" x14ac:dyDescent="0.25">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row>
    <row r="58" spans="1:80" x14ac:dyDescent="0.25">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row>
    <row r="59" spans="1:80" x14ac:dyDescent="0.25">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row>
    <row r="60" spans="1:80" x14ac:dyDescent="0.25">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row>
    <row r="61" spans="1:80" x14ac:dyDescent="0.25">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c r="BS61" s="22"/>
      <c r="BT61" s="22"/>
      <c r="BU61" s="22"/>
      <c r="BV61" s="22"/>
      <c r="BW61" s="22"/>
      <c r="BX61" s="22"/>
      <c r="BY61" s="22"/>
      <c r="BZ61" s="22"/>
      <c r="CA61" s="22"/>
      <c r="CB61" s="22"/>
    </row>
    <row r="62" spans="1:80" x14ac:dyDescent="0.25">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row>
    <row r="63" spans="1:80" x14ac:dyDescent="0.25">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row>
    <row r="64" spans="1:80" x14ac:dyDescent="0.25">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row>
    <row r="65" spans="1:80" x14ac:dyDescent="0.25">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c r="BM65" s="22"/>
      <c r="BN65" s="22"/>
      <c r="BO65" s="22"/>
      <c r="BP65" s="22"/>
      <c r="BQ65" s="22"/>
      <c r="BR65" s="22"/>
      <c r="BS65" s="22"/>
      <c r="BT65" s="22"/>
      <c r="BU65" s="22"/>
      <c r="BV65" s="22"/>
      <c r="BW65" s="22"/>
      <c r="BX65" s="22"/>
      <c r="BY65" s="22"/>
      <c r="BZ65" s="22"/>
      <c r="CA65" s="22"/>
      <c r="CB65" s="22"/>
    </row>
    <row r="66" spans="1:80" x14ac:dyDescent="0.25">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22"/>
      <c r="BK66" s="22"/>
      <c r="BL66" s="22"/>
      <c r="BM66" s="22"/>
      <c r="BN66" s="22"/>
      <c r="BO66" s="22"/>
      <c r="BP66" s="22"/>
      <c r="BQ66" s="22"/>
      <c r="BR66" s="22"/>
      <c r="BS66" s="22"/>
      <c r="BT66" s="22"/>
      <c r="BU66" s="22"/>
      <c r="BV66" s="22"/>
      <c r="BW66" s="22"/>
      <c r="BX66" s="22"/>
      <c r="BY66" s="22"/>
      <c r="BZ66" s="22"/>
      <c r="CA66" s="22"/>
      <c r="CB66" s="22"/>
    </row>
    <row r="67" spans="1:80" x14ac:dyDescent="0.25">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row>
    <row r="68" spans="1:80" x14ac:dyDescent="0.25">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row>
    <row r="69" spans="1:80" x14ac:dyDescent="0.25">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row>
    <row r="70" spans="1:80" x14ac:dyDescent="0.25">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row>
    <row r="71" spans="1:80" x14ac:dyDescent="0.25">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row>
    <row r="72" spans="1:80" x14ac:dyDescent="0.25">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row>
    <row r="73" spans="1:80" x14ac:dyDescent="0.25">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row>
    <row r="74" spans="1:80" x14ac:dyDescent="0.25">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row>
    <row r="75" spans="1:80" x14ac:dyDescent="0.25">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row>
    <row r="76" spans="1:80" x14ac:dyDescent="0.25">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row>
    <row r="77" spans="1:80" x14ac:dyDescent="0.25">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c r="BH77" s="22"/>
      <c r="BI77" s="22"/>
      <c r="BJ77" s="22"/>
      <c r="BK77" s="22"/>
      <c r="BL77" s="22"/>
      <c r="BM77" s="22"/>
      <c r="BN77" s="22"/>
      <c r="BO77" s="22"/>
      <c r="BP77" s="22"/>
      <c r="BQ77" s="22"/>
      <c r="BR77" s="22"/>
      <c r="BS77" s="22"/>
      <c r="BT77" s="22"/>
      <c r="BU77" s="22"/>
      <c r="BV77" s="22"/>
      <c r="BW77" s="22"/>
      <c r="BX77" s="22"/>
      <c r="BY77" s="22"/>
      <c r="BZ77" s="22"/>
      <c r="CA77" s="22"/>
      <c r="CB77" s="22"/>
    </row>
    <row r="78" spans="1:80" x14ac:dyDescent="0.25">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c r="BH78" s="22"/>
      <c r="BI78" s="22"/>
      <c r="BJ78" s="22"/>
      <c r="BK78" s="22"/>
      <c r="BL78" s="22"/>
      <c r="BM78" s="22"/>
      <c r="BN78" s="22"/>
      <c r="BO78" s="22"/>
      <c r="BP78" s="22"/>
      <c r="BQ78" s="22"/>
      <c r="BR78" s="22"/>
      <c r="BS78" s="22"/>
      <c r="BT78" s="22"/>
      <c r="BU78" s="22"/>
      <c r="BV78" s="22"/>
      <c r="BW78" s="22"/>
      <c r="BX78" s="22"/>
      <c r="BY78" s="22"/>
      <c r="BZ78" s="22"/>
      <c r="CA78" s="22"/>
      <c r="CB78" s="22"/>
    </row>
    <row r="79" spans="1:80" x14ac:dyDescent="0.25">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c r="BH79" s="22"/>
      <c r="BI79" s="22"/>
      <c r="BJ79" s="22"/>
      <c r="BK79" s="22"/>
    </row>
    <row r="80" spans="1:80" x14ac:dyDescent="0.25">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c r="BH80" s="22"/>
      <c r="BI80" s="22"/>
      <c r="BJ80" s="22"/>
      <c r="BK80" s="22"/>
    </row>
    <row r="81" spans="1:63" x14ac:dyDescent="0.25">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row>
    <row r="82" spans="1:63" x14ac:dyDescent="0.25">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row>
    <row r="83" spans="1:63" x14ac:dyDescent="0.25">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c r="BH83" s="22"/>
      <c r="BI83" s="22"/>
      <c r="BJ83" s="22"/>
      <c r="BK83" s="22"/>
    </row>
    <row r="84" spans="1:63" x14ac:dyDescent="0.25">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c r="BH84" s="22"/>
      <c r="BI84" s="22"/>
      <c r="BJ84" s="22"/>
      <c r="BK84" s="22"/>
    </row>
    <row r="85" spans="1:63" x14ac:dyDescent="0.25">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c r="BK85" s="22"/>
    </row>
    <row r="86" spans="1:63" x14ac:dyDescent="0.25">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c r="BG86" s="22"/>
      <c r="BH86" s="22"/>
      <c r="BI86" s="22"/>
      <c r="BJ86" s="22"/>
      <c r="BK86" s="22"/>
    </row>
    <row r="87" spans="1:63" x14ac:dyDescent="0.25">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c r="BH87" s="22"/>
      <c r="BI87" s="22"/>
      <c r="BJ87" s="22"/>
      <c r="BK87" s="22"/>
    </row>
    <row r="88" spans="1:63" x14ac:dyDescent="0.25">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c r="BH88" s="22"/>
      <c r="BI88" s="22"/>
      <c r="BJ88" s="22"/>
      <c r="BK88" s="22"/>
    </row>
    <row r="89" spans="1:63" x14ac:dyDescent="0.25">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c r="BH89" s="22"/>
      <c r="BI89" s="22"/>
      <c r="BJ89" s="22"/>
      <c r="BK89" s="22"/>
    </row>
    <row r="90" spans="1:63" x14ac:dyDescent="0.25">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c r="BH90" s="22"/>
      <c r="BI90" s="22"/>
      <c r="BJ90" s="22"/>
      <c r="BK90" s="22"/>
    </row>
    <row r="91" spans="1:63" x14ac:dyDescent="0.25">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c r="BE91" s="22"/>
      <c r="BF91" s="22"/>
      <c r="BG91" s="22"/>
      <c r="BH91" s="22"/>
      <c r="BI91" s="22"/>
      <c r="BJ91" s="22"/>
      <c r="BK91" s="22"/>
    </row>
    <row r="92" spans="1:63" x14ac:dyDescent="0.25">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c r="BH92" s="22"/>
      <c r="BI92" s="22"/>
      <c r="BJ92" s="22"/>
      <c r="BK92" s="22"/>
    </row>
    <row r="93" spans="1:63" x14ac:dyDescent="0.25">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c r="BG93" s="22"/>
      <c r="BH93" s="22"/>
      <c r="BI93" s="22"/>
      <c r="BJ93" s="22"/>
      <c r="BK93" s="22"/>
    </row>
    <row r="94" spans="1:63" x14ac:dyDescent="0.25">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c r="BH94" s="22"/>
      <c r="BI94" s="22"/>
      <c r="BJ94" s="22"/>
      <c r="BK94" s="22"/>
    </row>
    <row r="95" spans="1:63" x14ac:dyDescent="0.25">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c r="BH95" s="22"/>
      <c r="BI95" s="22"/>
      <c r="BJ95" s="22"/>
      <c r="BK95" s="22"/>
    </row>
    <row r="96" spans="1:63" x14ac:dyDescent="0.25">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row>
    <row r="97" spans="1:63" x14ac:dyDescent="0.25">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c r="BH97" s="22"/>
      <c r="BI97" s="22"/>
      <c r="BJ97" s="22"/>
      <c r="BK97" s="22"/>
    </row>
    <row r="98" spans="1:63" x14ac:dyDescent="0.25">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c r="BH98" s="22"/>
      <c r="BI98" s="22"/>
      <c r="BJ98" s="22"/>
      <c r="BK98" s="22"/>
    </row>
    <row r="99" spans="1:63" x14ac:dyDescent="0.25">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c r="BH99" s="22"/>
      <c r="BI99" s="22"/>
      <c r="BJ99" s="22"/>
      <c r="BK99" s="22"/>
    </row>
    <row r="100" spans="1:63" x14ac:dyDescent="0.25">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c r="BG100" s="22"/>
      <c r="BH100" s="22"/>
      <c r="BI100" s="22"/>
      <c r="BJ100" s="22"/>
      <c r="BK100" s="22"/>
    </row>
    <row r="101" spans="1:63" x14ac:dyDescent="0.25">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c r="BH101" s="22"/>
      <c r="BI101" s="22"/>
      <c r="BJ101" s="22"/>
      <c r="BK101" s="22"/>
    </row>
    <row r="102" spans="1:63" x14ac:dyDescent="0.25">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2"/>
      <c r="BE102" s="22"/>
      <c r="BF102" s="22"/>
      <c r="BG102" s="22"/>
      <c r="BH102" s="22"/>
      <c r="BI102" s="22"/>
      <c r="BJ102" s="22"/>
      <c r="BK102" s="22"/>
    </row>
    <row r="103" spans="1:63" x14ac:dyDescent="0.25">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2"/>
      <c r="BE103" s="22"/>
      <c r="BF103" s="22"/>
      <c r="BG103" s="22"/>
      <c r="BH103" s="22"/>
      <c r="BI103" s="22"/>
      <c r="BJ103" s="22"/>
      <c r="BK103" s="22"/>
    </row>
    <row r="104" spans="1:63" x14ac:dyDescent="0.25">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2"/>
      <c r="BE104" s="22"/>
      <c r="BF104" s="22"/>
      <c r="BG104" s="22"/>
      <c r="BH104" s="22"/>
      <c r="BI104" s="22"/>
      <c r="BJ104" s="22"/>
      <c r="BK104" s="22"/>
    </row>
    <row r="105" spans="1:63" x14ac:dyDescent="0.25">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2"/>
      <c r="BE105" s="22"/>
      <c r="BF105" s="22"/>
      <c r="BG105" s="22"/>
      <c r="BH105" s="22"/>
      <c r="BI105" s="22"/>
      <c r="BJ105" s="22"/>
      <c r="BK105" s="22"/>
    </row>
    <row r="106" spans="1:63" x14ac:dyDescent="0.25">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c r="BH106" s="22"/>
      <c r="BI106" s="22"/>
      <c r="BJ106" s="22"/>
      <c r="BK106" s="22"/>
    </row>
    <row r="107" spans="1:63" x14ac:dyDescent="0.25">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c r="BG107" s="22"/>
      <c r="BH107" s="22"/>
      <c r="BI107" s="22"/>
      <c r="BJ107" s="22"/>
      <c r="BK107" s="22"/>
    </row>
    <row r="108" spans="1:63" x14ac:dyDescent="0.25">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c r="BH108" s="22"/>
      <c r="BI108" s="22"/>
      <c r="BJ108" s="22"/>
      <c r="BK108" s="22"/>
    </row>
    <row r="109" spans="1:63" x14ac:dyDescent="0.25">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2"/>
      <c r="BE109" s="22"/>
      <c r="BF109" s="22"/>
      <c r="BG109" s="22"/>
      <c r="BH109" s="22"/>
      <c r="BI109" s="22"/>
      <c r="BJ109" s="22"/>
      <c r="BK109" s="22"/>
    </row>
    <row r="110" spans="1:63" x14ac:dyDescent="0.25">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2"/>
      <c r="BE110" s="22"/>
      <c r="BF110" s="22"/>
      <c r="BG110" s="22"/>
      <c r="BH110" s="22"/>
      <c r="BI110" s="22"/>
      <c r="BJ110" s="22"/>
      <c r="BK110" s="22"/>
    </row>
    <row r="111" spans="1:63" x14ac:dyDescent="0.25">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22"/>
      <c r="BF111" s="22"/>
      <c r="BG111" s="22"/>
      <c r="BH111" s="22"/>
      <c r="BI111" s="22"/>
      <c r="BJ111" s="22"/>
      <c r="BK111" s="22"/>
    </row>
    <row r="112" spans="1:63" x14ac:dyDescent="0.25">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2"/>
      <c r="BE112" s="22"/>
      <c r="BF112" s="22"/>
      <c r="BG112" s="22"/>
      <c r="BH112" s="22"/>
      <c r="BI112" s="22"/>
      <c r="BJ112" s="22"/>
      <c r="BK112" s="22"/>
    </row>
    <row r="113" spans="1:63" x14ac:dyDescent="0.25">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2"/>
      <c r="BE113" s="22"/>
      <c r="BF113" s="22"/>
      <c r="BG113" s="22"/>
      <c r="BH113" s="22"/>
      <c r="BI113" s="22"/>
      <c r="BJ113" s="22"/>
      <c r="BK113" s="22"/>
    </row>
    <row r="114" spans="1:63" x14ac:dyDescent="0.25">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2"/>
      <c r="BE114" s="22"/>
      <c r="BF114" s="22"/>
      <c r="BG114" s="22"/>
      <c r="BH114" s="22"/>
      <c r="BI114" s="22"/>
      <c r="BJ114" s="22"/>
      <c r="BK114" s="22"/>
    </row>
    <row r="115" spans="1:63" x14ac:dyDescent="0.25">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2"/>
      <c r="BE115" s="22"/>
      <c r="BF115" s="22"/>
      <c r="BG115" s="22"/>
      <c r="BH115" s="22"/>
      <c r="BI115" s="22"/>
      <c r="BJ115" s="22"/>
      <c r="BK115" s="22"/>
    </row>
    <row r="116" spans="1:63" x14ac:dyDescent="0.25">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2"/>
      <c r="BE116" s="22"/>
      <c r="BF116" s="22"/>
      <c r="BG116" s="22"/>
      <c r="BH116" s="22"/>
      <c r="BI116" s="22"/>
      <c r="BJ116" s="22"/>
      <c r="BK116" s="22"/>
    </row>
    <row r="117" spans="1:63" x14ac:dyDescent="0.25">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2"/>
      <c r="BE117" s="22"/>
      <c r="BF117" s="22"/>
      <c r="BG117" s="22"/>
      <c r="BH117" s="22"/>
      <c r="BI117" s="22"/>
      <c r="BJ117" s="22"/>
      <c r="BK117" s="22"/>
    </row>
    <row r="118" spans="1:63" x14ac:dyDescent="0.25">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2"/>
      <c r="BE118" s="22"/>
      <c r="BF118" s="22"/>
      <c r="BG118" s="22"/>
      <c r="BH118" s="22"/>
      <c r="BI118" s="22"/>
      <c r="BJ118" s="22"/>
      <c r="BK118" s="22"/>
    </row>
    <row r="119" spans="1:63" x14ac:dyDescent="0.25">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2"/>
      <c r="BE119" s="22"/>
      <c r="BF119" s="22"/>
      <c r="BG119" s="22"/>
      <c r="BH119" s="22"/>
      <c r="BI119" s="22"/>
      <c r="BJ119" s="22"/>
      <c r="BK119" s="22"/>
    </row>
    <row r="120" spans="1:63" x14ac:dyDescent="0.25">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2"/>
      <c r="BE120" s="22"/>
      <c r="BF120" s="22"/>
      <c r="BG120" s="22"/>
      <c r="BH120" s="22"/>
      <c r="BI120" s="22"/>
      <c r="BJ120" s="22"/>
      <c r="BK120" s="22"/>
    </row>
    <row r="121" spans="1:63" x14ac:dyDescent="0.25">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2"/>
      <c r="BE121" s="22"/>
      <c r="BF121" s="22"/>
      <c r="BG121" s="22"/>
      <c r="BH121" s="22"/>
      <c r="BI121" s="22"/>
      <c r="BJ121" s="22"/>
      <c r="BK121" s="22"/>
    </row>
    <row r="122" spans="1:63" x14ac:dyDescent="0.25">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2"/>
      <c r="BE122" s="22"/>
      <c r="BF122" s="22"/>
      <c r="BG122" s="22"/>
      <c r="BH122" s="22"/>
      <c r="BI122" s="22"/>
      <c r="BJ122" s="22"/>
      <c r="BK122" s="22"/>
    </row>
    <row r="123" spans="1:63" x14ac:dyDescent="0.25">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2"/>
      <c r="BE123" s="22"/>
      <c r="BF123" s="22"/>
      <c r="BG123" s="22"/>
      <c r="BH123" s="22"/>
      <c r="BI123" s="22"/>
      <c r="BJ123" s="22"/>
      <c r="BK123" s="22"/>
    </row>
    <row r="124" spans="1:63" x14ac:dyDescent="0.25">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row>
    <row r="125" spans="1:63" x14ac:dyDescent="0.25">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2"/>
      <c r="BE125" s="22"/>
      <c r="BF125" s="22"/>
      <c r="BG125" s="22"/>
      <c r="BH125" s="22"/>
      <c r="BI125" s="22"/>
      <c r="BJ125" s="22"/>
      <c r="BK125" s="22"/>
    </row>
    <row r="126" spans="1:63" x14ac:dyDescent="0.25">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2"/>
      <c r="BE126" s="22"/>
      <c r="BF126" s="22"/>
      <c r="BG126" s="22"/>
      <c r="BH126" s="22"/>
      <c r="BI126" s="22"/>
      <c r="BJ126" s="22"/>
      <c r="BK126" s="22"/>
    </row>
    <row r="127" spans="1:63" x14ac:dyDescent="0.25">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2"/>
      <c r="BE127" s="22"/>
      <c r="BF127" s="22"/>
      <c r="BG127" s="22"/>
      <c r="BH127" s="22"/>
      <c r="BI127" s="22"/>
      <c r="BJ127" s="22"/>
      <c r="BK127" s="22"/>
    </row>
    <row r="128" spans="1:63" x14ac:dyDescent="0.25">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2"/>
      <c r="BE128" s="22"/>
      <c r="BF128" s="22"/>
      <c r="BG128" s="22"/>
      <c r="BH128" s="22"/>
      <c r="BI128" s="22"/>
      <c r="BJ128" s="22"/>
      <c r="BK128" s="22"/>
    </row>
    <row r="129" spans="2:63" x14ac:dyDescent="0.25">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2"/>
      <c r="BE129" s="22"/>
      <c r="BF129" s="22"/>
      <c r="BG129" s="22"/>
      <c r="BH129" s="22"/>
      <c r="BI129" s="22"/>
      <c r="BJ129" s="22"/>
      <c r="BK129" s="22"/>
    </row>
    <row r="130" spans="2:63" x14ac:dyDescent="0.25">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2"/>
      <c r="BE130" s="22"/>
      <c r="BF130" s="22"/>
      <c r="BG130" s="22"/>
      <c r="BH130" s="22"/>
      <c r="BI130" s="22"/>
      <c r="BJ130" s="22"/>
      <c r="BK130" s="22"/>
    </row>
    <row r="131" spans="2:63" x14ac:dyDescent="0.25">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2"/>
      <c r="BE131" s="22"/>
      <c r="BF131" s="22"/>
      <c r="BG131" s="22"/>
      <c r="BH131" s="22"/>
      <c r="BI131" s="22"/>
      <c r="BJ131" s="22"/>
      <c r="BK131" s="22"/>
    </row>
    <row r="132" spans="2:63" x14ac:dyDescent="0.25">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2"/>
      <c r="BE132" s="22"/>
      <c r="BF132" s="22"/>
      <c r="BG132" s="22"/>
      <c r="BH132" s="22"/>
      <c r="BI132" s="22"/>
      <c r="BJ132" s="22"/>
      <c r="BK132" s="22"/>
    </row>
    <row r="133" spans="2:63" x14ac:dyDescent="0.25">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2"/>
      <c r="BE133" s="22"/>
      <c r="BF133" s="22"/>
      <c r="BG133" s="22"/>
      <c r="BH133" s="22"/>
      <c r="BI133" s="22"/>
      <c r="BJ133" s="22"/>
      <c r="BK133" s="22"/>
    </row>
    <row r="134" spans="2:63" x14ac:dyDescent="0.25">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2"/>
      <c r="BE134" s="22"/>
      <c r="BF134" s="22"/>
      <c r="BG134" s="22"/>
      <c r="BH134" s="22"/>
      <c r="BI134" s="22"/>
      <c r="BJ134" s="22"/>
      <c r="BK134" s="22"/>
    </row>
    <row r="135" spans="2:63" x14ac:dyDescent="0.25">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2"/>
      <c r="BE135" s="22"/>
      <c r="BF135" s="22"/>
      <c r="BG135" s="22"/>
      <c r="BH135" s="22"/>
      <c r="BI135" s="22"/>
      <c r="BJ135" s="22"/>
      <c r="BK135" s="22"/>
    </row>
    <row r="136" spans="2:63" x14ac:dyDescent="0.25">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2"/>
      <c r="BE136" s="22"/>
      <c r="BF136" s="22"/>
      <c r="BG136" s="22"/>
      <c r="BH136" s="22"/>
      <c r="BI136" s="22"/>
      <c r="BJ136" s="22"/>
      <c r="BK136" s="22"/>
    </row>
    <row r="137" spans="2:63" x14ac:dyDescent="0.25">
      <c r="B137" s="22"/>
      <c r="C137" s="22"/>
      <c r="D137" s="22"/>
      <c r="E137" s="22"/>
      <c r="F137" s="22"/>
      <c r="G137" s="22"/>
      <c r="H137" s="22"/>
      <c r="I137" s="22"/>
    </row>
    <row r="138" spans="2:63" x14ac:dyDescent="0.25">
      <c r="B138" s="22"/>
      <c r="C138" s="22"/>
      <c r="D138" s="22"/>
      <c r="E138" s="22"/>
      <c r="F138" s="22"/>
      <c r="G138" s="22"/>
      <c r="H138" s="22"/>
      <c r="I138" s="22"/>
    </row>
    <row r="139" spans="2:63" x14ac:dyDescent="0.25">
      <c r="B139" s="22"/>
      <c r="C139" s="22"/>
      <c r="D139" s="22"/>
      <c r="E139" s="22"/>
      <c r="F139" s="22"/>
      <c r="G139" s="22"/>
      <c r="H139" s="22"/>
      <c r="I139" s="22"/>
    </row>
    <row r="140" spans="2:63" x14ac:dyDescent="0.25">
      <c r="B140" s="22"/>
      <c r="C140" s="22"/>
      <c r="D140" s="22"/>
      <c r="E140" s="22"/>
      <c r="F140" s="22"/>
      <c r="G140" s="22"/>
      <c r="H140" s="22"/>
      <c r="I140" s="22"/>
    </row>
  </sheetData>
  <sheetProtection algorithmName="SHA-512" hashValue="jqFb+RusspCQGV+vJVxou4waJguga4GOb5PtGgd8vfcWHXppNm+DAOetLnLMP9qYSqKkyc9A7y8P0gHN+2168Q==" saltValue="4zaNJ7os7RauD2hFNe678A==" spinCount="100000" sheet="1" formatCells="0" formatColumns="0" formatRows="0" insertColumns="0" insertRows="0" insertHyperlinks="0" deleteColumns="0" deleteRows="0" sort="0" autoFilter="0" pivotTables="0"/>
  <mergeCells count="317">
    <mergeCell ref="J46:O51"/>
    <mergeCell ref="P46:U51"/>
    <mergeCell ref="V46:AA51"/>
    <mergeCell ref="AB46:AG51"/>
    <mergeCell ref="AH46:AM51"/>
    <mergeCell ref="AB44:AC45"/>
    <mergeCell ref="AD44:AE45"/>
    <mergeCell ref="AF44:AG45"/>
    <mergeCell ref="AH44:AI45"/>
    <mergeCell ref="AJ44:AK45"/>
    <mergeCell ref="AL44:AM45"/>
    <mergeCell ref="AL42:AM43"/>
    <mergeCell ref="J44:K45"/>
    <mergeCell ref="L44:M45"/>
    <mergeCell ref="N44:O45"/>
    <mergeCell ref="P44:Q45"/>
    <mergeCell ref="R44:S45"/>
    <mergeCell ref="T44:U45"/>
    <mergeCell ref="V44:W45"/>
    <mergeCell ref="X44:Y45"/>
    <mergeCell ref="Z44:AA45"/>
    <mergeCell ref="Z42:AA43"/>
    <mergeCell ref="AB42:AC43"/>
    <mergeCell ref="AD42:AE43"/>
    <mergeCell ref="AF42:AG43"/>
    <mergeCell ref="AH42:AI43"/>
    <mergeCell ref="AJ42:AK43"/>
    <mergeCell ref="J42:K43"/>
    <mergeCell ref="L42:M43"/>
    <mergeCell ref="N42:O43"/>
    <mergeCell ref="P42:Q43"/>
    <mergeCell ref="R42:S43"/>
    <mergeCell ref="T42:U43"/>
    <mergeCell ref="V42:W43"/>
    <mergeCell ref="X42:Y43"/>
    <mergeCell ref="X40:Y41"/>
    <mergeCell ref="AL38:AM39"/>
    <mergeCell ref="J40:K41"/>
    <mergeCell ref="L40:M41"/>
    <mergeCell ref="N40:O41"/>
    <mergeCell ref="P40:Q41"/>
    <mergeCell ref="R40:S41"/>
    <mergeCell ref="T40:U41"/>
    <mergeCell ref="V40:W41"/>
    <mergeCell ref="V38:W39"/>
    <mergeCell ref="X38:Y39"/>
    <mergeCell ref="Z38:AA39"/>
    <mergeCell ref="AB38:AC39"/>
    <mergeCell ref="AD38:AE39"/>
    <mergeCell ref="AF38:AG39"/>
    <mergeCell ref="AJ40:AK41"/>
    <mergeCell ref="AL40:AM41"/>
    <mergeCell ref="Z40:AA41"/>
    <mergeCell ref="AB40:AC41"/>
    <mergeCell ref="AD40:AE41"/>
    <mergeCell ref="AF40:AG41"/>
    <mergeCell ref="AH40:AI41"/>
    <mergeCell ref="AH36:AI37"/>
    <mergeCell ref="AJ36:AK37"/>
    <mergeCell ref="AL36:AM37"/>
    <mergeCell ref="E38:I45"/>
    <mergeCell ref="J38:K39"/>
    <mergeCell ref="L38:M39"/>
    <mergeCell ref="N38:O39"/>
    <mergeCell ref="P38:Q39"/>
    <mergeCell ref="R38:S39"/>
    <mergeCell ref="T38:U39"/>
    <mergeCell ref="V36:W37"/>
    <mergeCell ref="X36:Y37"/>
    <mergeCell ref="Z36:AA37"/>
    <mergeCell ref="AB36:AC37"/>
    <mergeCell ref="AD36:AE37"/>
    <mergeCell ref="AF36:AG37"/>
    <mergeCell ref="J36:K37"/>
    <mergeCell ref="L36:M37"/>
    <mergeCell ref="N36:O37"/>
    <mergeCell ref="P36:Q37"/>
    <mergeCell ref="R36:S37"/>
    <mergeCell ref="T36:U37"/>
    <mergeCell ref="AH38:AI39"/>
    <mergeCell ref="AJ38:AK39"/>
    <mergeCell ref="AL34:AM35"/>
    <mergeCell ref="AL32:AM33"/>
    <mergeCell ref="J34:K35"/>
    <mergeCell ref="L34:M35"/>
    <mergeCell ref="N34:O35"/>
    <mergeCell ref="P34:Q35"/>
    <mergeCell ref="R34:S35"/>
    <mergeCell ref="T34:U35"/>
    <mergeCell ref="V34:W35"/>
    <mergeCell ref="X34:Y35"/>
    <mergeCell ref="Z34:AA35"/>
    <mergeCell ref="Z32:AA33"/>
    <mergeCell ref="AB32:AC33"/>
    <mergeCell ref="AD32:AE33"/>
    <mergeCell ref="AF32:AG33"/>
    <mergeCell ref="AH32:AI33"/>
    <mergeCell ref="AJ32:AK33"/>
    <mergeCell ref="AF28:AG29"/>
    <mergeCell ref="AH28:AI29"/>
    <mergeCell ref="AJ28:AK29"/>
    <mergeCell ref="AL30:AM31"/>
    <mergeCell ref="AO30:AT37"/>
    <mergeCell ref="J32:K33"/>
    <mergeCell ref="L32:M33"/>
    <mergeCell ref="N32:O33"/>
    <mergeCell ref="P32:Q33"/>
    <mergeCell ref="R32:S33"/>
    <mergeCell ref="T32:U33"/>
    <mergeCell ref="V32:W33"/>
    <mergeCell ref="X32:Y33"/>
    <mergeCell ref="Z30:AA31"/>
    <mergeCell ref="AB30:AC31"/>
    <mergeCell ref="AD30:AE31"/>
    <mergeCell ref="AF30:AG31"/>
    <mergeCell ref="AH30:AI31"/>
    <mergeCell ref="AJ30:AK31"/>
    <mergeCell ref="AB34:AC35"/>
    <mergeCell ref="AD34:AE35"/>
    <mergeCell ref="AF34:AG35"/>
    <mergeCell ref="AH34:AI35"/>
    <mergeCell ref="AJ34:AK35"/>
    <mergeCell ref="E30:I37"/>
    <mergeCell ref="J30:K31"/>
    <mergeCell ref="L30:M31"/>
    <mergeCell ref="N30:O31"/>
    <mergeCell ref="P30:Q31"/>
    <mergeCell ref="R30:S31"/>
    <mergeCell ref="T30:U31"/>
    <mergeCell ref="V30:W31"/>
    <mergeCell ref="X30:Y31"/>
    <mergeCell ref="Z24:AA25"/>
    <mergeCell ref="AB24:AC25"/>
    <mergeCell ref="AD24:AE25"/>
    <mergeCell ref="AF24:AG25"/>
    <mergeCell ref="AJ26:AK27"/>
    <mergeCell ref="AL26:AM27"/>
    <mergeCell ref="J28:K29"/>
    <mergeCell ref="L28:M29"/>
    <mergeCell ref="N28:O29"/>
    <mergeCell ref="P28:Q29"/>
    <mergeCell ref="R28:S29"/>
    <mergeCell ref="T28:U29"/>
    <mergeCell ref="V28:W29"/>
    <mergeCell ref="X28:Y29"/>
    <mergeCell ref="X26:Y27"/>
    <mergeCell ref="Z26:AA27"/>
    <mergeCell ref="AB26:AC27"/>
    <mergeCell ref="AD26:AE27"/>
    <mergeCell ref="AF26:AG27"/>
    <mergeCell ref="AH26:AI27"/>
    <mergeCell ref="AL28:AM29"/>
    <mergeCell ref="Z28:AA29"/>
    <mergeCell ref="AB28:AC29"/>
    <mergeCell ref="AD28:AE29"/>
    <mergeCell ref="AO22:AT29"/>
    <mergeCell ref="J24:K25"/>
    <mergeCell ref="L24:M25"/>
    <mergeCell ref="N24:O25"/>
    <mergeCell ref="P24:Q25"/>
    <mergeCell ref="R24:S25"/>
    <mergeCell ref="T24:U25"/>
    <mergeCell ref="V22:W23"/>
    <mergeCell ref="X22:Y23"/>
    <mergeCell ref="Z22:AA23"/>
    <mergeCell ref="AB22:AC23"/>
    <mergeCell ref="AD22:AE23"/>
    <mergeCell ref="AF22:AG23"/>
    <mergeCell ref="AH24:AI25"/>
    <mergeCell ref="AJ24:AK25"/>
    <mergeCell ref="AL24:AM25"/>
    <mergeCell ref="J26:K27"/>
    <mergeCell ref="L26:M27"/>
    <mergeCell ref="N26:O27"/>
    <mergeCell ref="P26:Q27"/>
    <mergeCell ref="R26:S27"/>
    <mergeCell ref="T26:U27"/>
    <mergeCell ref="V26:W27"/>
    <mergeCell ref="V24:W25"/>
    <mergeCell ref="AL20:AM21"/>
    <mergeCell ref="E22:I29"/>
    <mergeCell ref="J22:K23"/>
    <mergeCell ref="L22:M23"/>
    <mergeCell ref="N22:O23"/>
    <mergeCell ref="P22:Q23"/>
    <mergeCell ref="R22:S23"/>
    <mergeCell ref="T22:U23"/>
    <mergeCell ref="V20:W21"/>
    <mergeCell ref="X20:Y21"/>
    <mergeCell ref="Z20:AA21"/>
    <mergeCell ref="AB20:AC21"/>
    <mergeCell ref="AD20:AE21"/>
    <mergeCell ref="AF20:AG21"/>
    <mergeCell ref="J20:K21"/>
    <mergeCell ref="L20:M21"/>
    <mergeCell ref="N20:O21"/>
    <mergeCell ref="P20:Q21"/>
    <mergeCell ref="R20:S21"/>
    <mergeCell ref="T20:U21"/>
    <mergeCell ref="AH22:AI23"/>
    <mergeCell ref="AJ22:AK23"/>
    <mergeCell ref="AL22:AM23"/>
    <mergeCell ref="X24:Y25"/>
    <mergeCell ref="Z18:AA19"/>
    <mergeCell ref="Z16:AA17"/>
    <mergeCell ref="AB16:AC17"/>
    <mergeCell ref="AD16:AE17"/>
    <mergeCell ref="AF16:AG17"/>
    <mergeCell ref="AH16:AI17"/>
    <mergeCell ref="AJ16:AK17"/>
    <mergeCell ref="AH20:AI21"/>
    <mergeCell ref="AJ20:AK21"/>
    <mergeCell ref="AO14:AT21"/>
    <mergeCell ref="J16:K17"/>
    <mergeCell ref="L16:M17"/>
    <mergeCell ref="N16:O17"/>
    <mergeCell ref="P16:Q17"/>
    <mergeCell ref="R16:S17"/>
    <mergeCell ref="T16:U17"/>
    <mergeCell ref="V16:W17"/>
    <mergeCell ref="X16:Y17"/>
    <mergeCell ref="Z14:AA15"/>
    <mergeCell ref="AB14:AC15"/>
    <mergeCell ref="AD14:AE15"/>
    <mergeCell ref="AF14:AG15"/>
    <mergeCell ref="AH14:AI15"/>
    <mergeCell ref="AJ14:AK15"/>
    <mergeCell ref="AB18:AC19"/>
    <mergeCell ref="AD18:AE19"/>
    <mergeCell ref="AF18:AG19"/>
    <mergeCell ref="AH18:AI19"/>
    <mergeCell ref="AJ18:AK19"/>
    <mergeCell ref="AL18:AM19"/>
    <mergeCell ref="AL16:AM17"/>
    <mergeCell ref="J18:K19"/>
    <mergeCell ref="L18:M19"/>
    <mergeCell ref="AH10:AI11"/>
    <mergeCell ref="AL12:AM13"/>
    <mergeCell ref="E14:I21"/>
    <mergeCell ref="J14:K15"/>
    <mergeCell ref="L14:M15"/>
    <mergeCell ref="N14:O15"/>
    <mergeCell ref="P14:Q15"/>
    <mergeCell ref="R14:S15"/>
    <mergeCell ref="T14:U15"/>
    <mergeCell ref="V14:W15"/>
    <mergeCell ref="X14:Y15"/>
    <mergeCell ref="Z12:AA13"/>
    <mergeCell ref="AB12:AC13"/>
    <mergeCell ref="AD12:AE13"/>
    <mergeCell ref="AF12:AG13"/>
    <mergeCell ref="AH12:AI13"/>
    <mergeCell ref="AJ12:AK13"/>
    <mergeCell ref="AL14:AM15"/>
    <mergeCell ref="N18:O19"/>
    <mergeCell ref="P18:Q19"/>
    <mergeCell ref="R18:S19"/>
    <mergeCell ref="T18:U19"/>
    <mergeCell ref="V18:W19"/>
    <mergeCell ref="X18:Y19"/>
    <mergeCell ref="R12:S13"/>
    <mergeCell ref="T12:U13"/>
    <mergeCell ref="V12:W13"/>
    <mergeCell ref="X12:Y13"/>
    <mergeCell ref="X10:Y11"/>
    <mergeCell ref="Z10:AA11"/>
    <mergeCell ref="AB10:AC11"/>
    <mergeCell ref="AD10:AE11"/>
    <mergeCell ref="AF10:AG11"/>
    <mergeCell ref="AO6:AT13"/>
    <mergeCell ref="J8:K9"/>
    <mergeCell ref="L8:M9"/>
    <mergeCell ref="N8:O9"/>
    <mergeCell ref="P8:Q9"/>
    <mergeCell ref="R8:S9"/>
    <mergeCell ref="T8:U9"/>
    <mergeCell ref="V6:W7"/>
    <mergeCell ref="X6:Y7"/>
    <mergeCell ref="Z6:AA7"/>
    <mergeCell ref="AB6:AC7"/>
    <mergeCell ref="AD6:AE7"/>
    <mergeCell ref="AF6:AG7"/>
    <mergeCell ref="AH8:AI9"/>
    <mergeCell ref="AJ8:AK9"/>
    <mergeCell ref="AL8:AM9"/>
    <mergeCell ref="J10:K11"/>
    <mergeCell ref="L10:M11"/>
    <mergeCell ref="N10:O11"/>
    <mergeCell ref="P10:Q11"/>
    <mergeCell ref="R10:S11"/>
    <mergeCell ref="T10:U11"/>
    <mergeCell ref="V10:W11"/>
    <mergeCell ref="V8:W9"/>
    <mergeCell ref="B2:I4"/>
    <mergeCell ref="J2:AM4"/>
    <mergeCell ref="B6:D45"/>
    <mergeCell ref="E6:I13"/>
    <mergeCell ref="J6:K7"/>
    <mergeCell ref="L6:M7"/>
    <mergeCell ref="N6:O7"/>
    <mergeCell ref="P6:Q7"/>
    <mergeCell ref="R6:S7"/>
    <mergeCell ref="T6:U7"/>
    <mergeCell ref="AH6:AI7"/>
    <mergeCell ref="AJ6:AK7"/>
    <mergeCell ref="AL6:AM7"/>
    <mergeCell ref="X8:Y9"/>
    <mergeCell ref="Z8:AA9"/>
    <mergeCell ref="AB8:AC9"/>
    <mergeCell ref="AD8:AE9"/>
    <mergeCell ref="AF8:AG9"/>
    <mergeCell ref="AJ10:AK11"/>
    <mergeCell ref="AL10:AM11"/>
    <mergeCell ref="J12:K13"/>
    <mergeCell ref="L12:M13"/>
    <mergeCell ref="N12:O13"/>
    <mergeCell ref="P12:Q1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B1:F14"/>
  <sheetViews>
    <sheetView zoomScale="80" zoomScaleNormal="80" workbookViewId="0">
      <selection activeCell="G10" sqref="G10"/>
    </sheetView>
  </sheetViews>
  <sheetFormatPr baseColWidth="10" defaultColWidth="14.28515625" defaultRowHeight="12.75" x14ac:dyDescent="0.2"/>
  <cols>
    <col min="1" max="2" width="14.28515625" style="24"/>
    <col min="3" max="3" width="17" style="24" customWidth="1"/>
    <col min="4" max="4" width="14.28515625" style="24"/>
    <col min="5" max="5" width="46" style="24" customWidth="1"/>
    <col min="6" max="16384" width="14.28515625" style="24"/>
  </cols>
  <sheetData>
    <row r="1" spans="2:6" ht="24" customHeight="1" thickBot="1" x14ac:dyDescent="0.25">
      <c r="B1" s="243" t="s">
        <v>60</v>
      </c>
      <c r="C1" s="244"/>
      <c r="D1" s="244"/>
      <c r="E1" s="244"/>
      <c r="F1" s="245"/>
    </row>
    <row r="2" spans="2:6" ht="16.5" thickBot="1" x14ac:dyDescent="0.3">
      <c r="B2" s="25"/>
      <c r="C2" s="25"/>
      <c r="D2" s="25"/>
      <c r="E2" s="25"/>
      <c r="F2" s="25"/>
    </row>
    <row r="3" spans="2:6" ht="16.5" thickBot="1" x14ac:dyDescent="0.25">
      <c r="B3" s="247" t="s">
        <v>48</v>
      </c>
      <c r="C3" s="248"/>
      <c r="D3" s="248"/>
      <c r="E3" s="37" t="s">
        <v>49</v>
      </c>
      <c r="F3" s="38" t="s">
        <v>50</v>
      </c>
    </row>
    <row r="4" spans="2:6" ht="31.5" x14ac:dyDescent="0.2">
      <c r="B4" s="249" t="s">
        <v>51</v>
      </c>
      <c r="C4" s="251" t="s">
        <v>11</v>
      </c>
      <c r="D4" s="26" t="s">
        <v>12</v>
      </c>
      <c r="E4" s="27" t="s">
        <v>52</v>
      </c>
      <c r="F4" s="28">
        <v>0.25</v>
      </c>
    </row>
    <row r="5" spans="2:6" ht="47.25" x14ac:dyDescent="0.2">
      <c r="B5" s="250"/>
      <c r="C5" s="252"/>
      <c r="D5" s="29" t="s">
        <v>13</v>
      </c>
      <c r="E5" s="30" t="s">
        <v>53</v>
      </c>
      <c r="F5" s="31">
        <v>0.15</v>
      </c>
    </row>
    <row r="6" spans="2:6" ht="47.25" x14ac:dyDescent="0.2">
      <c r="B6" s="250"/>
      <c r="C6" s="252"/>
      <c r="D6" s="29" t="s">
        <v>14</v>
      </c>
      <c r="E6" s="30" t="s">
        <v>54</v>
      </c>
      <c r="F6" s="31">
        <v>0.1</v>
      </c>
    </row>
    <row r="7" spans="2:6" ht="63" x14ac:dyDescent="0.2">
      <c r="B7" s="250"/>
      <c r="C7" s="252" t="s">
        <v>15</v>
      </c>
      <c r="D7" s="29" t="s">
        <v>8</v>
      </c>
      <c r="E7" s="30" t="s">
        <v>55</v>
      </c>
      <c r="F7" s="31">
        <v>0.25</v>
      </c>
    </row>
    <row r="8" spans="2:6" ht="31.5" x14ac:dyDescent="0.2">
      <c r="B8" s="250"/>
      <c r="C8" s="252"/>
      <c r="D8" s="29" t="s">
        <v>7</v>
      </c>
      <c r="E8" s="30" t="s">
        <v>56</v>
      </c>
      <c r="F8" s="31">
        <v>0.15</v>
      </c>
    </row>
    <row r="9" spans="2:6" ht="47.25" x14ac:dyDescent="0.2">
      <c r="B9" s="250" t="s">
        <v>108</v>
      </c>
      <c r="C9" s="252" t="s">
        <v>16</v>
      </c>
      <c r="D9" s="29" t="s">
        <v>17</v>
      </c>
      <c r="E9" s="30" t="s">
        <v>57</v>
      </c>
      <c r="F9" s="32" t="s">
        <v>58</v>
      </c>
    </row>
    <row r="10" spans="2:6" ht="63" x14ac:dyDescent="0.2">
      <c r="B10" s="250"/>
      <c r="C10" s="252"/>
      <c r="D10" s="29" t="s">
        <v>18</v>
      </c>
      <c r="E10" s="30" t="s">
        <v>59</v>
      </c>
      <c r="F10" s="32" t="s">
        <v>58</v>
      </c>
    </row>
    <row r="11" spans="2:6" ht="31.5" x14ac:dyDescent="0.2">
      <c r="B11" s="250"/>
      <c r="C11" s="252" t="s">
        <v>21</v>
      </c>
      <c r="D11" s="29" t="s">
        <v>83</v>
      </c>
      <c r="E11" s="30" t="s">
        <v>86</v>
      </c>
      <c r="F11" s="32" t="s">
        <v>58</v>
      </c>
    </row>
    <row r="12" spans="2:6" ht="32.25" thickBot="1" x14ac:dyDescent="0.25">
      <c r="B12" s="253"/>
      <c r="C12" s="254"/>
      <c r="D12" s="33" t="s">
        <v>84</v>
      </c>
      <c r="E12" s="34" t="s">
        <v>85</v>
      </c>
      <c r="F12" s="35" t="s">
        <v>58</v>
      </c>
    </row>
    <row r="13" spans="2:6" ht="49.5" customHeight="1" x14ac:dyDescent="0.2">
      <c r="B13" s="246" t="s">
        <v>107</v>
      </c>
      <c r="C13" s="246"/>
      <c r="D13" s="246"/>
      <c r="E13" s="246"/>
      <c r="F13" s="246"/>
    </row>
    <row r="14" spans="2:6" ht="27" customHeight="1" x14ac:dyDescent="0.25">
      <c r="B14" s="36"/>
    </row>
  </sheetData>
  <sheetProtection algorithmName="SHA-512" hashValue="2toRKx5Ss02iLziNiejRJk7szdhn2poHbnlG4FFpkH2uLj+WwuipTGfeybsiD8PKtzhCPEJgIaYwlaJcI3+whg==" saltValue="XsDfU9fS3OUQJRpz9kYDJA==" spinCount="100000" sheet="1" formatCells="0" formatColumns="0" formatRows="0" insertColumns="0" insertRows="0" insertHyperlinks="0" deleteColumns="0" deleteRows="0" sort="0" autoFilter="0" pivotTables="0"/>
  <mergeCells count="9">
    <mergeCell ref="B1:F1"/>
    <mergeCell ref="B13:F13"/>
    <mergeCell ref="B3:D3"/>
    <mergeCell ref="B4:B8"/>
    <mergeCell ref="C4:C6"/>
    <mergeCell ref="C7:C8"/>
    <mergeCell ref="B9:B12"/>
    <mergeCell ref="C9:C10"/>
    <mergeCell ref="C11:C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C2:K26"/>
  <sheetViews>
    <sheetView tabSelected="1" zoomScale="50" zoomScaleNormal="50" workbookViewId="0">
      <selection activeCell="M24" sqref="M24"/>
    </sheetView>
  </sheetViews>
  <sheetFormatPr baseColWidth="10" defaultRowHeight="15" x14ac:dyDescent="0.25"/>
  <sheetData>
    <row r="2" spans="3:11" ht="15.75" thickBot="1" x14ac:dyDescent="0.3"/>
    <row r="3" spans="3:11" ht="15" customHeight="1" x14ac:dyDescent="0.25">
      <c r="C3" s="181" t="s">
        <v>61</v>
      </c>
      <c r="D3" s="182"/>
      <c r="E3" s="182"/>
      <c r="F3" s="182"/>
      <c r="G3" s="182"/>
      <c r="H3" s="182"/>
      <c r="I3" s="255" t="s">
        <v>147</v>
      </c>
      <c r="J3" s="255"/>
      <c r="K3" s="255"/>
    </row>
    <row r="4" spans="3:11" x14ac:dyDescent="0.25">
      <c r="C4" s="184"/>
      <c r="D4" s="185"/>
      <c r="E4" s="185"/>
      <c r="F4" s="185"/>
      <c r="G4" s="185"/>
      <c r="H4" s="185"/>
      <c r="I4" s="255"/>
      <c r="J4" s="255"/>
      <c r="K4" s="255"/>
    </row>
    <row r="5" spans="3:11" x14ac:dyDescent="0.25">
      <c r="C5" s="184"/>
      <c r="D5" s="185"/>
      <c r="E5" s="185"/>
      <c r="F5" s="185"/>
      <c r="G5" s="185"/>
      <c r="H5" s="185"/>
      <c r="I5" s="255"/>
      <c r="J5" s="255"/>
      <c r="K5" s="255"/>
    </row>
    <row r="6" spans="3:11" x14ac:dyDescent="0.25">
      <c r="C6" s="184"/>
      <c r="D6" s="185"/>
      <c r="E6" s="185"/>
      <c r="F6" s="185"/>
      <c r="G6" s="185"/>
      <c r="H6" s="185"/>
      <c r="I6" s="255"/>
      <c r="J6" s="255"/>
      <c r="K6" s="255"/>
    </row>
    <row r="7" spans="3:11" x14ac:dyDescent="0.25">
      <c r="C7" s="184"/>
      <c r="D7" s="185"/>
      <c r="E7" s="185"/>
      <c r="F7" s="185"/>
      <c r="G7" s="185"/>
      <c r="H7" s="185"/>
      <c r="I7" s="255"/>
      <c r="J7" s="255"/>
      <c r="K7" s="255"/>
    </row>
    <row r="8" spans="3:11" x14ac:dyDescent="0.25">
      <c r="C8" s="184"/>
      <c r="D8" s="185"/>
      <c r="E8" s="185"/>
      <c r="F8" s="185"/>
      <c r="G8" s="185"/>
      <c r="H8" s="185"/>
      <c r="I8" s="255"/>
      <c r="J8" s="255"/>
      <c r="K8" s="255"/>
    </row>
    <row r="9" spans="3:11" ht="15" customHeight="1" x14ac:dyDescent="0.25">
      <c r="C9" s="184"/>
      <c r="D9" s="185"/>
      <c r="E9" s="185"/>
      <c r="F9" s="185"/>
      <c r="G9" s="185"/>
      <c r="H9" s="185"/>
      <c r="I9" s="255"/>
      <c r="J9" s="255"/>
      <c r="K9" s="255"/>
    </row>
    <row r="10" spans="3:11" ht="15.75" thickBot="1" x14ac:dyDescent="0.3">
      <c r="C10" s="187"/>
      <c r="D10" s="188"/>
      <c r="E10" s="188"/>
      <c r="F10" s="188"/>
      <c r="G10" s="188"/>
      <c r="H10" s="188"/>
      <c r="I10" s="255"/>
      <c r="J10" s="255"/>
      <c r="K10" s="255"/>
    </row>
    <row r="11" spans="3:11" ht="15" customHeight="1" x14ac:dyDescent="0.25">
      <c r="C11" s="200" t="s">
        <v>62</v>
      </c>
      <c r="D11" s="201"/>
      <c r="E11" s="201"/>
      <c r="F11" s="201"/>
      <c r="G11" s="201"/>
      <c r="H11" s="201"/>
      <c r="I11" s="256" t="s">
        <v>148</v>
      </c>
      <c r="J11" s="256"/>
      <c r="K11" s="256"/>
    </row>
    <row r="12" spans="3:11" x14ac:dyDescent="0.25">
      <c r="C12" s="203"/>
      <c r="D12" s="204"/>
      <c r="E12" s="204"/>
      <c r="F12" s="204"/>
      <c r="G12" s="204"/>
      <c r="H12" s="204"/>
      <c r="I12" s="256"/>
      <c r="J12" s="256"/>
      <c r="K12" s="256"/>
    </row>
    <row r="13" spans="3:11" x14ac:dyDescent="0.25">
      <c r="C13" s="203"/>
      <c r="D13" s="204"/>
      <c r="E13" s="204"/>
      <c r="F13" s="204"/>
      <c r="G13" s="204"/>
      <c r="H13" s="204"/>
      <c r="I13" s="256"/>
      <c r="J13" s="256"/>
      <c r="K13" s="256"/>
    </row>
    <row r="14" spans="3:11" x14ac:dyDescent="0.25">
      <c r="C14" s="203"/>
      <c r="D14" s="204"/>
      <c r="E14" s="204"/>
      <c r="F14" s="204"/>
      <c r="G14" s="204"/>
      <c r="H14" s="204"/>
      <c r="I14" s="256"/>
      <c r="J14" s="256"/>
      <c r="K14" s="256"/>
    </row>
    <row r="15" spans="3:11" ht="15" customHeight="1" x14ac:dyDescent="0.25">
      <c r="C15" s="203"/>
      <c r="D15" s="204"/>
      <c r="E15" s="204"/>
      <c r="F15" s="204"/>
      <c r="G15" s="204"/>
      <c r="H15" s="204"/>
      <c r="I15" s="256"/>
      <c r="J15" s="256"/>
      <c r="K15" s="256"/>
    </row>
    <row r="16" spans="3:11" x14ac:dyDescent="0.25">
      <c r="C16" s="203"/>
      <c r="D16" s="204"/>
      <c r="E16" s="204"/>
      <c r="F16" s="204"/>
      <c r="G16" s="204"/>
      <c r="H16" s="204"/>
      <c r="I16" s="256"/>
      <c r="J16" s="256"/>
      <c r="K16" s="256"/>
    </row>
    <row r="17" spans="3:11" x14ac:dyDescent="0.25">
      <c r="C17" s="203"/>
      <c r="D17" s="204"/>
      <c r="E17" s="204"/>
      <c r="F17" s="204"/>
      <c r="G17" s="204"/>
      <c r="H17" s="204"/>
      <c r="I17" s="256"/>
      <c r="J17" s="256"/>
      <c r="K17" s="256"/>
    </row>
    <row r="18" spans="3:11" ht="15.75" thickBot="1" x14ac:dyDescent="0.3">
      <c r="C18" s="206"/>
      <c r="D18" s="207"/>
      <c r="E18" s="207"/>
      <c r="F18" s="207"/>
      <c r="G18" s="207"/>
      <c r="H18" s="207"/>
      <c r="I18" s="256"/>
      <c r="J18" s="256"/>
      <c r="K18" s="256"/>
    </row>
    <row r="19" spans="3:11" x14ac:dyDescent="0.25">
      <c r="C19" s="215" t="s">
        <v>63</v>
      </c>
      <c r="D19" s="216"/>
      <c r="E19" s="216"/>
      <c r="F19" s="216"/>
      <c r="G19" s="216"/>
      <c r="H19" s="216"/>
      <c r="I19" s="256"/>
      <c r="J19" s="256"/>
      <c r="K19" s="256"/>
    </row>
    <row r="20" spans="3:11" x14ac:dyDescent="0.25">
      <c r="C20" s="218"/>
      <c r="D20" s="219"/>
      <c r="E20" s="219"/>
      <c r="F20" s="219"/>
      <c r="G20" s="219"/>
      <c r="H20" s="219"/>
      <c r="I20" s="256"/>
      <c r="J20" s="256"/>
      <c r="K20" s="256"/>
    </row>
    <row r="21" spans="3:11" x14ac:dyDescent="0.25">
      <c r="C21" s="218"/>
      <c r="D21" s="219"/>
      <c r="E21" s="219"/>
      <c r="F21" s="219"/>
      <c r="G21" s="219"/>
      <c r="H21" s="219"/>
      <c r="I21" s="256"/>
      <c r="J21" s="256"/>
      <c r="K21" s="256"/>
    </row>
    <row r="22" spans="3:11" x14ac:dyDescent="0.25">
      <c r="C22" s="218"/>
      <c r="D22" s="219"/>
      <c r="E22" s="219"/>
      <c r="F22" s="219"/>
      <c r="G22" s="219"/>
      <c r="H22" s="219"/>
      <c r="I22" s="256"/>
      <c r="J22" s="256"/>
      <c r="K22" s="256"/>
    </row>
    <row r="23" spans="3:11" x14ac:dyDescent="0.25">
      <c r="C23" s="218"/>
      <c r="D23" s="219"/>
      <c r="E23" s="219"/>
      <c r="F23" s="219"/>
      <c r="G23" s="219"/>
      <c r="H23" s="219"/>
      <c r="I23" s="256"/>
      <c r="J23" s="256"/>
      <c r="K23" s="256"/>
    </row>
    <row r="24" spans="3:11" x14ac:dyDescent="0.25">
      <c r="C24" s="218"/>
      <c r="D24" s="219"/>
      <c r="E24" s="219"/>
      <c r="F24" s="219"/>
      <c r="G24" s="219"/>
      <c r="H24" s="219"/>
      <c r="I24" s="256"/>
      <c r="J24" s="256"/>
      <c r="K24" s="256"/>
    </row>
    <row r="25" spans="3:11" x14ac:dyDescent="0.25">
      <c r="C25" s="218"/>
      <c r="D25" s="219"/>
      <c r="E25" s="219"/>
      <c r="F25" s="219"/>
      <c r="G25" s="219"/>
      <c r="H25" s="219"/>
      <c r="I25" s="256"/>
      <c r="J25" s="256"/>
      <c r="K25" s="256"/>
    </row>
    <row r="26" spans="3:11" ht="15.75" thickBot="1" x14ac:dyDescent="0.3">
      <c r="C26" s="221"/>
      <c r="D26" s="222"/>
      <c r="E26" s="222"/>
      <c r="F26" s="222"/>
      <c r="G26" s="222"/>
      <c r="H26" s="222"/>
      <c r="I26" s="256"/>
      <c r="J26" s="256"/>
      <c r="K26" s="256"/>
    </row>
  </sheetData>
  <sheetProtection algorithmName="SHA-512" hashValue="iyyKNZjibKK39XyfNBVVxDSnAYt6Yikz6uoUb+vN7Mhi32IR+0VoxQXfjD+U7oAgqEva2ygGAtjhZymKjAM7aw==" saltValue="6WGe0eLkbSXmURGoOnHZZQ==" spinCount="100000" sheet="1" formatCells="0" formatColumns="0" formatRows="0" insertColumns="0" insertRows="0" insertHyperlinks="0" deleteColumns="0" deleteRows="0" sort="0" autoFilter="0" pivotTables="0"/>
  <mergeCells count="5">
    <mergeCell ref="C3:H10"/>
    <mergeCell ref="I3:K10"/>
    <mergeCell ref="C11:H18"/>
    <mergeCell ref="I11:K26"/>
    <mergeCell ref="C19:H2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4"/>
  <sheetViews>
    <sheetView workbookViewId="0">
      <selection activeCell="E3" sqref="E3"/>
    </sheetView>
  </sheetViews>
  <sheetFormatPr baseColWidth="10" defaultRowHeight="15" x14ac:dyDescent="0.25"/>
  <cols>
    <col min="1" max="1" width="44.7109375" customWidth="1"/>
    <col min="2" max="2" width="33" customWidth="1"/>
    <col min="7" max="7" width="15" customWidth="1"/>
  </cols>
  <sheetData>
    <row r="1" spans="1:7" ht="16.5" customHeight="1" thickTop="1" thickBot="1" x14ac:dyDescent="0.3">
      <c r="A1" s="260" t="s">
        <v>116</v>
      </c>
      <c r="B1" s="262" t="s">
        <v>117</v>
      </c>
      <c r="C1" s="264" t="s">
        <v>119</v>
      </c>
      <c r="D1" s="264" t="s">
        <v>120</v>
      </c>
      <c r="E1" s="257" t="s">
        <v>150</v>
      </c>
      <c r="F1" s="259" t="s">
        <v>151</v>
      </c>
      <c r="G1" t="s">
        <v>158</v>
      </c>
    </row>
    <row r="2" spans="1:7" ht="16.5" customHeight="1" thickTop="1" thickBot="1" x14ac:dyDescent="0.3">
      <c r="A2" s="261"/>
      <c r="B2" s="263"/>
      <c r="C2" s="264"/>
      <c r="D2" s="264"/>
      <c r="E2" s="258"/>
      <c r="F2" s="259"/>
    </row>
    <row r="3" spans="1:7" s="45" customFormat="1" ht="23.25" customHeight="1" thickTop="1" x14ac:dyDescent="0.25">
      <c r="A3" s="43" t="s">
        <v>121</v>
      </c>
      <c r="B3" s="43" t="s">
        <v>122</v>
      </c>
      <c r="C3" s="44" t="s">
        <v>37</v>
      </c>
      <c r="D3" s="44" t="s">
        <v>12</v>
      </c>
      <c r="E3" s="65" t="s">
        <v>63</v>
      </c>
      <c r="F3" s="44" t="s">
        <v>152</v>
      </c>
      <c r="G3" s="45" t="s">
        <v>29</v>
      </c>
    </row>
    <row r="4" spans="1:7" s="45" customFormat="1" ht="23.25" customHeight="1" x14ac:dyDescent="0.25">
      <c r="A4" s="43" t="s">
        <v>123</v>
      </c>
      <c r="B4" s="43" t="s">
        <v>124</v>
      </c>
      <c r="C4" s="44" t="s">
        <v>38</v>
      </c>
      <c r="D4" s="44" t="s">
        <v>14</v>
      </c>
      <c r="E4" s="65" t="s">
        <v>5</v>
      </c>
      <c r="F4" s="44" t="s">
        <v>153</v>
      </c>
      <c r="G4" s="45" t="s">
        <v>159</v>
      </c>
    </row>
    <row r="5" spans="1:7" s="45" customFormat="1" ht="23.25" customHeight="1" x14ac:dyDescent="0.25">
      <c r="A5" s="43" t="s">
        <v>125</v>
      </c>
      <c r="B5" s="43" t="s">
        <v>126</v>
      </c>
      <c r="D5" s="45" t="s">
        <v>13</v>
      </c>
      <c r="E5" s="65" t="s">
        <v>65</v>
      </c>
      <c r="F5" s="44" t="s">
        <v>154</v>
      </c>
      <c r="G5" s="45" t="s">
        <v>160</v>
      </c>
    </row>
    <row r="6" spans="1:7" s="45" customFormat="1" ht="23.25" customHeight="1" x14ac:dyDescent="0.25">
      <c r="A6" s="43" t="s">
        <v>127</v>
      </c>
      <c r="B6" s="41" t="s">
        <v>128</v>
      </c>
      <c r="E6" s="44"/>
      <c r="F6" s="44" t="s">
        <v>155</v>
      </c>
    </row>
    <row r="7" spans="1:7" s="45" customFormat="1" ht="23.25" customHeight="1" x14ac:dyDescent="0.25">
      <c r="A7" s="43" t="s">
        <v>129</v>
      </c>
      <c r="B7" s="41" t="s">
        <v>130</v>
      </c>
    </row>
    <row r="8" spans="1:7" s="45" customFormat="1" ht="23.25" customHeight="1" x14ac:dyDescent="0.25">
      <c r="A8" s="43" t="s">
        <v>131</v>
      </c>
      <c r="B8" s="41" t="s">
        <v>132</v>
      </c>
    </row>
    <row r="9" spans="1:7" s="45" customFormat="1" ht="23.25" customHeight="1" x14ac:dyDescent="0.25">
      <c r="A9" s="43" t="s">
        <v>133</v>
      </c>
      <c r="B9" s="41" t="s">
        <v>134</v>
      </c>
    </row>
    <row r="10" spans="1:7" s="45" customFormat="1" ht="23.25" customHeight="1" x14ac:dyDescent="0.25">
      <c r="A10" s="43" t="s">
        <v>135</v>
      </c>
      <c r="B10" s="41" t="s">
        <v>136</v>
      </c>
    </row>
    <row r="11" spans="1:7" s="45" customFormat="1" ht="23.25" customHeight="1" x14ac:dyDescent="0.25">
      <c r="A11" s="43" t="s">
        <v>137</v>
      </c>
      <c r="B11" s="41" t="s">
        <v>138</v>
      </c>
    </row>
    <row r="12" spans="1:7" s="45" customFormat="1" ht="23.25" customHeight="1" x14ac:dyDescent="0.25">
      <c r="A12" s="43"/>
      <c r="B12" s="41" t="s">
        <v>139</v>
      </c>
    </row>
    <row r="13" spans="1:7" s="45" customFormat="1" ht="23.25" customHeight="1" x14ac:dyDescent="0.25">
      <c r="A13" s="43"/>
      <c r="B13" s="42" t="s">
        <v>140</v>
      </c>
    </row>
    <row r="14" spans="1:7" s="45" customFormat="1" ht="23.25" customHeight="1" x14ac:dyDescent="0.25">
      <c r="A14" s="43"/>
      <c r="B14" s="42" t="s">
        <v>141</v>
      </c>
    </row>
  </sheetData>
  <mergeCells count="6">
    <mergeCell ref="E1:E2"/>
    <mergeCell ref="F1:F2"/>
    <mergeCell ref="A1:A2"/>
    <mergeCell ref="B1:B2"/>
    <mergeCell ref="C1:C2"/>
    <mergeCell ref="D1:D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RowHeight="15" x14ac:dyDescent="0.25"/>
  <sheetData>
    <row r="2" spans="2:5" x14ac:dyDescent="0.25">
      <c r="B2" t="s">
        <v>28</v>
      </c>
      <c r="E2" t="s">
        <v>96</v>
      </c>
    </row>
    <row r="3" spans="2:5" x14ac:dyDescent="0.25">
      <c r="B3" t="s">
        <v>29</v>
      </c>
      <c r="E3" t="s">
        <v>95</v>
      </c>
    </row>
    <row r="4" spans="2:5" x14ac:dyDescent="0.25">
      <c r="B4" t="s">
        <v>100</v>
      </c>
      <c r="E4" t="s">
        <v>97</v>
      </c>
    </row>
    <row r="5" spans="2:5" x14ac:dyDescent="0.25">
      <c r="B5" t="s">
        <v>99</v>
      </c>
    </row>
    <row r="8" spans="2:5" x14ac:dyDescent="0.25">
      <c r="B8" t="s">
        <v>66</v>
      </c>
    </row>
    <row r="9" spans="2:5" x14ac:dyDescent="0.25">
      <c r="B9" t="s">
        <v>37</v>
      </c>
    </row>
    <row r="10" spans="2:5" x14ac:dyDescent="0.25">
      <c r="B10" t="s">
        <v>38</v>
      </c>
    </row>
    <row r="13" spans="2:5" x14ac:dyDescent="0.25">
      <c r="B13" t="s">
        <v>93</v>
      </c>
    </row>
    <row r="14" spans="2:5" x14ac:dyDescent="0.25">
      <c r="B14" t="s">
        <v>87</v>
      </c>
    </row>
    <row r="15" spans="2:5" x14ac:dyDescent="0.25">
      <c r="B15" t="s">
        <v>90</v>
      </c>
    </row>
    <row r="16" spans="2:5" x14ac:dyDescent="0.25">
      <c r="B16" t="s">
        <v>88</v>
      </c>
    </row>
    <row r="17" spans="2:2" x14ac:dyDescent="0.25">
      <c r="B17" t="s">
        <v>89</v>
      </c>
    </row>
    <row r="18" spans="2:2" x14ac:dyDescent="0.25">
      <c r="B18" t="s">
        <v>91</v>
      </c>
    </row>
    <row r="19" spans="2:2" x14ac:dyDescent="0.25">
      <c r="B19" t="s">
        <v>92</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Mapa final</vt:lpstr>
      <vt:lpstr>Historial de cambios</vt:lpstr>
      <vt:lpstr>Clasificación del riesgo</vt:lpstr>
      <vt:lpstr>Tabla probabilidad e impacto</vt:lpstr>
      <vt:lpstr>Zona de riesgo - Mapa de calor</vt:lpstr>
      <vt:lpstr>Tabla Valoración controles</vt:lpstr>
      <vt:lpstr>Tratamiento</vt:lpstr>
      <vt:lpstr>Hoja2</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Karen Stefany Espinosa Sierra</cp:lastModifiedBy>
  <cp:lastPrinted>2020-05-13T01:12:22Z</cp:lastPrinted>
  <dcterms:created xsi:type="dcterms:W3CDTF">2020-03-24T23:12:47Z</dcterms:created>
  <dcterms:modified xsi:type="dcterms:W3CDTF">2021-07-12T12:41:25Z</dcterms:modified>
</cp:coreProperties>
</file>